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Сынып жетекшілер\"/>
    </mc:Choice>
  </mc:AlternateContent>
  <xr:revisionPtr revIDLastSave="0" documentId="13_ncr:1_{BF827E8E-557A-4F0D-968E-55D2EB9E63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ерсонал 2025" sheetId="1" r:id="rId1"/>
  </sheets>
  <definedNames>
    <definedName name="_xlnm._FilterDatabase" localSheetId="0" hidden="1">'Персонал 2025'!$A$1:$Z$81</definedName>
  </definedNames>
  <calcPr calcId="191029"/>
</workbook>
</file>

<file path=xl/calcChain.xml><?xml version="1.0" encoding="utf-8"?>
<calcChain xmlns="http://schemas.openxmlformats.org/spreadsheetml/2006/main">
  <c r="G65" i="1" l="1"/>
  <c r="H65" i="1"/>
  <c r="I65" i="1"/>
  <c r="G13" i="1"/>
  <c r="H13" i="1"/>
  <c r="I13" i="1"/>
  <c r="H2" i="1"/>
  <c r="I2" i="1"/>
  <c r="G3" i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G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G72" i="1"/>
  <c r="G73" i="1"/>
  <c r="G74" i="1"/>
  <c r="H74" i="1"/>
  <c r="I74" i="1"/>
  <c r="G75" i="1"/>
  <c r="G76" i="1"/>
  <c r="H76" i="1"/>
  <c r="I76" i="1"/>
  <c r="G77" i="1"/>
  <c r="G78" i="1"/>
  <c r="H78" i="1"/>
  <c r="I78" i="1"/>
  <c r="G79" i="1"/>
  <c r="H79" i="1"/>
  <c r="I79" i="1"/>
  <c r="G80" i="1"/>
  <c r="G81" i="1"/>
</calcChain>
</file>

<file path=xl/sharedStrings.xml><?xml version="1.0" encoding="utf-8"?>
<sst xmlns="http://schemas.openxmlformats.org/spreadsheetml/2006/main" count="519" uniqueCount="304">
  <si>
    <t>Жөні</t>
  </si>
  <si>
    <t>Аты</t>
  </si>
  <si>
    <t>Әкесінің аты</t>
  </si>
  <si>
    <t>Туған күні</t>
  </si>
  <si>
    <t>Осы ұйымдағы жалпы еңбек өтілі [7180]</t>
  </si>
  <si>
    <t>Электронды адрес (Е-mail) [6430]</t>
  </si>
  <si>
    <t>Ұялы телефон (нөмірі) [6431]</t>
  </si>
  <si>
    <t>Санаты [198]</t>
  </si>
  <si>
    <t>Пәнді жүргізу (негізгі жүктеме) [6658]</t>
  </si>
  <si>
    <t>ер</t>
  </si>
  <si>
    <t>оқытушы/ мұғалім</t>
  </si>
  <si>
    <t>педагог-модератор</t>
  </si>
  <si>
    <t>әйел</t>
  </si>
  <si>
    <t>педагог -сарапшы</t>
  </si>
  <si>
    <t>НУРЖАМАЛ</t>
  </si>
  <si>
    <t>педагог-зерттеуші</t>
  </si>
  <si>
    <t>РУСТЕМОВА</t>
  </si>
  <si>
    <t>НУРГУЛ</t>
  </si>
  <si>
    <t>КЕНЕСБАЙҚЫЗЫ</t>
  </si>
  <si>
    <t>бастауыш сынып мұғалімі</t>
  </si>
  <si>
    <t>бастауыш оқуы</t>
  </si>
  <si>
    <t>КАНСЕИТОВА</t>
  </si>
  <si>
    <t>МАДИНА</t>
  </si>
  <si>
    <t>АСКАРОВНА</t>
  </si>
  <si>
    <t>География</t>
  </si>
  <si>
    <t>Ағылшын тiлi</t>
  </si>
  <si>
    <t>ХАЛЕНОВ</t>
  </si>
  <si>
    <t>ТӘҢІРБЕРГЕН</t>
  </si>
  <si>
    <t>ЕРКІНҰЛЫ</t>
  </si>
  <si>
    <t>Математика/алгебра/геометрия</t>
  </si>
  <si>
    <t>ОРЫНБАЕВА</t>
  </si>
  <si>
    <t>КЫДЫРБАЕВА</t>
  </si>
  <si>
    <t>СЕРИКОВНА</t>
  </si>
  <si>
    <t>қызмет үй-жайларын тазалаушы</t>
  </si>
  <si>
    <t>МУРАТАЕВ</t>
  </si>
  <si>
    <t>НУРБОЛ</t>
  </si>
  <si>
    <t>ЕРКИНОВИЧ</t>
  </si>
  <si>
    <t>педагог</t>
  </si>
  <si>
    <t>Бейнелеу өнері/сызу</t>
  </si>
  <si>
    <t>МҮСІЛІМ</t>
  </si>
  <si>
    <t>ОЛЖАС</t>
  </si>
  <si>
    <t>НҰРАЛЫҰЛЫ</t>
  </si>
  <si>
    <t>Физика/Астрономия</t>
  </si>
  <si>
    <t>ДУЙСЕНОВА</t>
  </si>
  <si>
    <t>АКМАРАЛ</t>
  </si>
  <si>
    <t>АШИМХАНОВНА</t>
  </si>
  <si>
    <t>ЖОЛДАСОВА</t>
  </si>
  <si>
    <t>ГУЛНАЗ</t>
  </si>
  <si>
    <t>АШИРОВНА</t>
  </si>
  <si>
    <t>Тарих</t>
  </si>
  <si>
    <t>БЕГАИЙСОВА</t>
  </si>
  <si>
    <t>НУРЛЫАЙЫМ</t>
  </si>
  <si>
    <t>ОРЫНТАЕВНА</t>
  </si>
  <si>
    <t>Қазақ тілі және әдeбиет</t>
  </si>
  <si>
    <t>ТУРГАНБАЕВА</t>
  </si>
  <si>
    <t>РАУШАН</t>
  </si>
  <si>
    <t>ШУКИРХАНОВНА</t>
  </si>
  <si>
    <t>УСЕРБАЕВА</t>
  </si>
  <si>
    <t>МАНШУК</t>
  </si>
  <si>
    <t>КОНРАТБАЕВНА</t>
  </si>
  <si>
    <t>Биология</t>
  </si>
  <si>
    <t>Химия</t>
  </si>
  <si>
    <t>АРЫЗБАЕВА</t>
  </si>
  <si>
    <t>ГУЛЬЗАТ</t>
  </si>
  <si>
    <t>ТАМДЫБЕКОВНА</t>
  </si>
  <si>
    <t>БАУЫРЖАН</t>
  </si>
  <si>
    <t>КАСЫМБЕКОВА</t>
  </si>
  <si>
    <t>СЕРМАГАНБЕТОВА</t>
  </si>
  <si>
    <t>БАЯН</t>
  </si>
  <si>
    <t>УСИПОВНА</t>
  </si>
  <si>
    <t>Умирбаева</t>
  </si>
  <si>
    <t>Айгуль</t>
  </si>
  <si>
    <t>Амангельдиевна</t>
  </si>
  <si>
    <t>Информатика</t>
  </si>
  <si>
    <t>АРЫНОВА</t>
  </si>
  <si>
    <t>АНАР</t>
  </si>
  <si>
    <t>ИСИМОВНА</t>
  </si>
  <si>
    <t>ЖАНАТ</t>
  </si>
  <si>
    <t>КУКЕБАЕВ</t>
  </si>
  <si>
    <t>НАРИМАН</t>
  </si>
  <si>
    <t>КУЖАНАЗАРОВИЧ</t>
  </si>
  <si>
    <t>МУХАМБЕТОВА</t>
  </si>
  <si>
    <t>МЕРУЕРТ</t>
  </si>
  <si>
    <t>ЗИЯТДИНОВНА</t>
  </si>
  <si>
    <t>СЕРИКБАЕВА</t>
  </si>
  <si>
    <t>АКБОПЕ</t>
  </si>
  <si>
    <t>ОСПАНОВНА</t>
  </si>
  <si>
    <t>САЙПОВА</t>
  </si>
  <si>
    <t>ДИНАРА</t>
  </si>
  <si>
    <t>МУХАММЕТОВНА</t>
  </si>
  <si>
    <t>Орыс тілі және әдeбиет</t>
  </si>
  <si>
    <t>БОСТАНОВА</t>
  </si>
  <si>
    <t>ПЕРИЗАТ</t>
  </si>
  <si>
    <t>АБДРАХМАНОВНА</t>
  </si>
  <si>
    <t>ЖАҢАБАЕВА</t>
  </si>
  <si>
    <t>ЖАЙСАНКҮЛ</t>
  </si>
  <si>
    <t>АМАНТАЙҚЫЗЫ</t>
  </si>
  <si>
    <t>БАИСОВА</t>
  </si>
  <si>
    <t>ГУЛДАНА</t>
  </si>
  <si>
    <t>КУРБАНАЛИЕВНА</t>
  </si>
  <si>
    <t>АПСАМАТОВА</t>
  </si>
  <si>
    <t>ЖАДРА</t>
  </si>
  <si>
    <t>АБСАДЫКОВНА</t>
  </si>
  <si>
    <t>АБИЛКАСИМОВА</t>
  </si>
  <si>
    <t>ГАУХАР</t>
  </si>
  <si>
    <t>АХАНОВНА</t>
  </si>
  <si>
    <t>АБДУРАХМАНОВА</t>
  </si>
  <si>
    <t>САБИТОВНА</t>
  </si>
  <si>
    <t>мектепалды даярлық тобының/сыныбының педагогі</t>
  </si>
  <si>
    <t>АХМЕДОВА</t>
  </si>
  <si>
    <t>РОЗА</t>
  </si>
  <si>
    <t>КАРАТАЕВНА</t>
  </si>
  <si>
    <t>УЛЖАН</t>
  </si>
  <si>
    <t>ГУЛЧЕХРА</t>
  </si>
  <si>
    <t>ОРАЗГАЛИЕВНА</t>
  </si>
  <si>
    <t>іс-қағаз жүргізушісі</t>
  </si>
  <si>
    <t>КАРИБАЕВА</t>
  </si>
  <si>
    <t>УЛБОЛСЫН</t>
  </si>
  <si>
    <t>ТҰРСЫНБАЕВА</t>
  </si>
  <si>
    <t>ЖАЙНА</t>
  </si>
  <si>
    <t>СЕРІКҚЫЗЫ</t>
  </si>
  <si>
    <t>ТҰРҒЫНБАЙ</t>
  </si>
  <si>
    <t>ДҮРДАНА</t>
  </si>
  <si>
    <t>КЕРТАНҚЫЗЫ</t>
  </si>
  <si>
    <t>ҚАСЫМБЕКОВ</t>
  </si>
  <si>
    <t>ҚУАНЫШ</t>
  </si>
  <si>
    <t>МАРАТҰЛЫ</t>
  </si>
  <si>
    <t>шаруашылық жұмысы бойынша директордың орынбасары</t>
  </si>
  <si>
    <t>ГУЛЬНАЗ</t>
  </si>
  <si>
    <t>КАМБАРОВА</t>
  </si>
  <si>
    <t>МЕЙРКУЛ</t>
  </si>
  <si>
    <t>РУСТЕКОВНА</t>
  </si>
  <si>
    <t>кітапханашы</t>
  </si>
  <si>
    <t>КАЛДЫБАЕВА</t>
  </si>
  <si>
    <t>ГУЛЬЗАМИРА</t>
  </si>
  <si>
    <t>ТУРГУНОВНА</t>
  </si>
  <si>
    <t>басқалары</t>
  </si>
  <si>
    <t>КАНЛЫБАЕВА</t>
  </si>
  <si>
    <t>ШОЛПАН</t>
  </si>
  <si>
    <t>ЛЕСБАЕВНА</t>
  </si>
  <si>
    <t>АРТЫКБАЕВ</t>
  </si>
  <si>
    <t>САБЫРЖАН</t>
  </si>
  <si>
    <t>САДЫКОВИЧ</t>
  </si>
  <si>
    <t>шаруашылық меңгерушісі</t>
  </si>
  <si>
    <t>ТОЙШИЕВА</t>
  </si>
  <si>
    <t>АЙДЫН</t>
  </si>
  <si>
    <t>ҚАЛМАХАНҚЫЗЫ</t>
  </si>
  <si>
    <t>ЖАЗИРА</t>
  </si>
  <si>
    <t>УТЕПОВА</t>
  </si>
  <si>
    <t>УЛАСХАН</t>
  </si>
  <si>
    <t>ТУЙМЕХАНОВНА</t>
  </si>
  <si>
    <t>ЖУМАГУЛОВА</t>
  </si>
  <si>
    <t>АЛТЫНАЙ</t>
  </si>
  <si>
    <t>РАМАНКУЛОВНА</t>
  </si>
  <si>
    <t>УМБЕТОВА</t>
  </si>
  <si>
    <t>ГУЛЗИФА</t>
  </si>
  <si>
    <t>АБДУКАРИМОВНА</t>
  </si>
  <si>
    <t>УСИПБЕКОВА</t>
  </si>
  <si>
    <t>ГУЛАИМ</t>
  </si>
  <si>
    <t>ПАЗИЛОВНА</t>
  </si>
  <si>
    <t>МЕДЕУОВА</t>
  </si>
  <si>
    <t>БИБИГУЛ</t>
  </si>
  <si>
    <t>КЫСТАУОВНА</t>
  </si>
  <si>
    <t>қосалқы жұмысшы</t>
  </si>
  <si>
    <t>ТУЛЕНДИЕВА</t>
  </si>
  <si>
    <t>АСИМА</t>
  </si>
  <si>
    <t>ЖОРАБЕКОВНА</t>
  </si>
  <si>
    <t>НУРМАТОВ</t>
  </si>
  <si>
    <t>АСАН</t>
  </si>
  <si>
    <t>ИЛЕСОВИЧ</t>
  </si>
  <si>
    <t>электрші</t>
  </si>
  <si>
    <t>ОСПАНОВА</t>
  </si>
  <si>
    <t>КУНДЫЗАЙ</t>
  </si>
  <si>
    <t>ЖАЙЫНБАЕВНА</t>
  </si>
  <si>
    <t>ЖУСИПОВА</t>
  </si>
  <si>
    <t>АЛМАГУЛ</t>
  </si>
  <si>
    <t>ЖАКЫПОВНА</t>
  </si>
  <si>
    <t>ТЕМИРБАЕВА</t>
  </si>
  <si>
    <t>ШАХРИНИСА</t>
  </si>
  <si>
    <t>УМИРБАЕВНА</t>
  </si>
  <si>
    <t>РАХИМОВА</t>
  </si>
  <si>
    <t>АЙНУРА</t>
  </si>
  <si>
    <t>ХАТЫПОВНА</t>
  </si>
  <si>
    <t>АЛТЕКОВА</t>
  </si>
  <si>
    <t>ЖАНАР</t>
  </si>
  <si>
    <t>АБЫЛХАНОВНА</t>
  </si>
  <si>
    <t>АХМЕТОВА</t>
  </si>
  <si>
    <t>ГУЛЬМАН</t>
  </si>
  <si>
    <t>ТАБЫЛДИЕВНА</t>
  </si>
  <si>
    <t>БОРАНБАЕВА</t>
  </si>
  <si>
    <t>АБДАКИМОВНА</t>
  </si>
  <si>
    <t>БУРКИТБАЕВА</t>
  </si>
  <si>
    <t>АЛИМА</t>
  </si>
  <si>
    <t>ТУРГАНБЕКОВНА</t>
  </si>
  <si>
    <t>Есимханова</t>
  </si>
  <si>
    <t>Бактигул</t>
  </si>
  <si>
    <t>Садуакасовна</t>
  </si>
  <si>
    <t>ГУЛЖАХАН</t>
  </si>
  <si>
    <t>ЮСУПБЕКОВНА</t>
  </si>
  <si>
    <t>ПЕРНЕЕВА</t>
  </si>
  <si>
    <t>АЙПАРШИН</t>
  </si>
  <si>
    <t>АЙДИНБЕККЫЗЫ</t>
  </si>
  <si>
    <t>ОРЫМБЕКОВА</t>
  </si>
  <si>
    <t>ГУЛЖАМАЛ</t>
  </si>
  <si>
    <t>МАМАДИЯРОВНА</t>
  </si>
  <si>
    <t>АКЕРКЕ</t>
  </si>
  <si>
    <t>ТУРЕХАНОВНА</t>
  </si>
  <si>
    <t>ЗУЛЬФИЯ</t>
  </si>
  <si>
    <t>ХАТИПОВНА</t>
  </si>
  <si>
    <t>бастауыш сыныптар бойынша директордың орынбасары</t>
  </si>
  <si>
    <t>САТЕНОВА</t>
  </si>
  <si>
    <t>АБИЛОВНА</t>
  </si>
  <si>
    <t>САРТБАЕВА</t>
  </si>
  <si>
    <t>АСИЯ</t>
  </si>
  <si>
    <t>ТУРГАНКЫЗЫ</t>
  </si>
  <si>
    <t>ТАСБОЛАТОВА</t>
  </si>
  <si>
    <t>АРТЫКАЙ</t>
  </si>
  <si>
    <t>БУХАРБЕККЫЗЫ</t>
  </si>
  <si>
    <t>ТАСТАНОВА</t>
  </si>
  <si>
    <t>АЙГУЛЬ</t>
  </si>
  <si>
    <t>АБДИСАМАТОВНА</t>
  </si>
  <si>
    <t>ПРАНОВА</t>
  </si>
  <si>
    <t>КАРЛЫГАШ</t>
  </si>
  <si>
    <t>ТУРМАХАНБЕТОВНА</t>
  </si>
  <si>
    <t>АМАНБАЙЕВНА</t>
  </si>
  <si>
    <t>АТЫМТАЕВ</t>
  </si>
  <si>
    <t>ДАУЛЕТ</t>
  </si>
  <si>
    <t>УРИНБОСАРОВИЧ</t>
  </si>
  <si>
    <t>ШАЛХАРОВА</t>
  </si>
  <si>
    <t>ЛЕСБЕККЫЗЫ</t>
  </si>
  <si>
    <t>ТІЛЛАБЕК</t>
  </si>
  <si>
    <t>СЫМБАТ</t>
  </si>
  <si>
    <t>НҰҒМАНҚЫЗЫ</t>
  </si>
  <si>
    <t>АХЖИГИТОВ</t>
  </si>
  <si>
    <t>ЕСЕН</t>
  </si>
  <si>
    <t>НАРБЕКОВИЧ</t>
  </si>
  <si>
    <t>УТЕШОВА</t>
  </si>
  <si>
    <t>МАНАСБЕКОВНА</t>
  </si>
  <si>
    <t>КОЖАБАЕВА</t>
  </si>
  <si>
    <t>АХЫЛБЕКОВНА</t>
  </si>
  <si>
    <t>ДАНДЫБАЕВА</t>
  </si>
  <si>
    <t>ЗАМИРА</t>
  </si>
  <si>
    <t>НУРМЕТЖАНОВНА</t>
  </si>
  <si>
    <t>вахтер (әрбір ғимаратқа)</t>
  </si>
  <si>
    <t>КОШАЕВА</t>
  </si>
  <si>
    <t>ЖОЛДЫКАРАЕВНА</t>
  </si>
  <si>
    <t>ТУРУМБЕТОВА</t>
  </si>
  <si>
    <t>АЛИЯ</t>
  </si>
  <si>
    <t>КУЛБАБАЕВНА</t>
  </si>
  <si>
    <t>УНГАРБАЕВ</t>
  </si>
  <si>
    <t>СЕЙЛХАНОВИЧ</t>
  </si>
  <si>
    <t>СУЛТАНБЕКОВ</t>
  </si>
  <si>
    <t>СЕРИК</t>
  </si>
  <si>
    <t>ИБРАЕВИЧ</t>
  </si>
  <si>
    <t>басқа техникалық қызметкерлер</t>
  </si>
  <si>
    <t>ЕГЕМБЕРДІ</t>
  </si>
  <si>
    <t>НУРКЕН</t>
  </si>
  <si>
    <t>ЖАРОЛЛАҰЛЫ</t>
  </si>
  <si>
    <t>ТУРХАНОВ</t>
  </si>
  <si>
    <t>БАУРЖАН</t>
  </si>
  <si>
    <t>АБУОВИЧ</t>
  </si>
  <si>
    <t>ОРМАНОВ</t>
  </si>
  <si>
    <t>НУРПЕЙС</t>
  </si>
  <si>
    <t>АБИЛСЕЙТУЛЫ</t>
  </si>
  <si>
    <t>ИЛИБАЕВ</t>
  </si>
  <si>
    <t>САБИТЖАН</t>
  </si>
  <si>
    <t>СУЛЕЙМАНОВИЧ</t>
  </si>
  <si>
    <t>ПЕРШЕЕВА</t>
  </si>
  <si>
    <t>СУНАТУЛЛАЕВНА</t>
  </si>
  <si>
    <t>КЕРИМБЕКОВА</t>
  </si>
  <si>
    <t>ГУЛЬНАР</t>
  </si>
  <si>
    <t>МАМАНОВНА</t>
  </si>
  <si>
    <t xml:space="preserve">Сыныбы </t>
  </si>
  <si>
    <t xml:space="preserve">5 "а" сынып </t>
  </si>
  <si>
    <t xml:space="preserve">5 "ә" сынып </t>
  </si>
  <si>
    <t xml:space="preserve">5 "б" сынып </t>
  </si>
  <si>
    <t xml:space="preserve">6 "а" сынып </t>
  </si>
  <si>
    <t xml:space="preserve">6 "ә" сынып </t>
  </si>
  <si>
    <t xml:space="preserve">6 "в" сынып </t>
  </si>
  <si>
    <t xml:space="preserve">6 "г" сынып </t>
  </si>
  <si>
    <t>7 "а" сынып</t>
  </si>
  <si>
    <t xml:space="preserve">7 "ә" сынып </t>
  </si>
  <si>
    <t>7 "б" сынып</t>
  </si>
  <si>
    <t xml:space="preserve">7 "г" сынып </t>
  </si>
  <si>
    <t xml:space="preserve">8 "а" сынып </t>
  </si>
  <si>
    <t xml:space="preserve">8 "Ә" сынып </t>
  </si>
  <si>
    <t xml:space="preserve">8 "в" сынып </t>
  </si>
  <si>
    <t>5 "в" сынып</t>
  </si>
  <si>
    <t xml:space="preserve">6 "б" сынып </t>
  </si>
  <si>
    <t xml:space="preserve">7 "в" сынып </t>
  </si>
  <si>
    <t xml:space="preserve">8 "б" сынып </t>
  </si>
  <si>
    <t xml:space="preserve">9 "а" сынып </t>
  </si>
  <si>
    <t xml:space="preserve">9 "Ә" сынып </t>
  </si>
  <si>
    <t>9 "б" сынып</t>
  </si>
  <si>
    <t xml:space="preserve">9 "в" сынып </t>
  </si>
  <si>
    <t xml:space="preserve">9 "г" сынып </t>
  </si>
  <si>
    <t xml:space="preserve">10 "а" сынып </t>
  </si>
  <si>
    <t xml:space="preserve">10 "Ә" сынып </t>
  </si>
  <si>
    <t xml:space="preserve">10 "б" сынып </t>
  </si>
  <si>
    <t xml:space="preserve">10 "в" сынып </t>
  </si>
  <si>
    <t xml:space="preserve">11 "а" сынып </t>
  </si>
  <si>
    <t xml:space="preserve">11 "Ә" сынып </t>
  </si>
  <si>
    <t xml:space="preserve">11 "б" сынып </t>
  </si>
  <si>
    <t xml:space="preserve">11 "в" сынып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</si>
</sst>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10" xfId="0" applyFont="1" applyBorder="1"/>
    <xf numFmtId="14" fontId="18" fillId="0" borderId="10" xfId="0" applyNumberFormat="1" applyFont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81"/>
  <sheetViews>
    <sheetView tabSelected="1" topLeftCell="B1" zoomScale="85" zoomScaleNormal="85" workbookViewId="0">
      <selection activeCell="K17" sqref="K17"/>
    </sheetView>
  </sheetViews>
  <sheetFormatPr defaultRowHeight="14" x14ac:dyDescent="0.3"/>
  <cols>
    <col min="1" max="1" width="23" style="2" customWidth="1"/>
    <col min="2" max="2" width="20.1796875" style="2" customWidth="1"/>
    <col min="3" max="3" width="15.81640625" style="2" customWidth="1"/>
    <col min="4" max="4" width="10.6328125" style="2" customWidth="1"/>
    <col min="5" max="5" width="8.81640625" style="2" customWidth="1"/>
    <col min="6" max="6" width="31.54296875" style="2" customWidth="1"/>
    <col min="7" max="7" width="5.54296875" style="2" customWidth="1"/>
    <col min="8" max="8" width="26.08984375" style="2" customWidth="1"/>
    <col min="9" max="9" width="15.6328125" style="2" customWidth="1"/>
    <col min="10" max="10" width="19.81640625" style="2" customWidth="1"/>
    <col min="11" max="11" width="30.26953125" style="2" customWidth="1"/>
    <col min="12" max="16384" width="8.7265625" style="2"/>
  </cols>
  <sheetData>
    <row r="1" spans="1:1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272</v>
      </c>
      <c r="F1" s="3" t="s">
        <v>272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">
      <c r="A2" s="3" t="s">
        <v>16</v>
      </c>
      <c r="B2" s="3" t="s">
        <v>17</v>
      </c>
      <c r="C2" s="3" t="s">
        <v>18</v>
      </c>
      <c r="D2" s="4">
        <v>33791</v>
      </c>
      <c r="E2" s="3" t="s">
        <v>12</v>
      </c>
      <c r="F2" s="3" t="s">
        <v>19</v>
      </c>
      <c r="G2" s="3">
        <v>8</v>
      </c>
      <c r="H2" s="3" t="str">
        <f>"rustemova.2026@list.ru"</f>
        <v>rustemova.2026@list.ru</v>
      </c>
      <c r="I2" s="3" t="str">
        <f>"87751210171"</f>
        <v>87751210171</v>
      </c>
      <c r="J2" s="3" t="s">
        <v>11</v>
      </c>
      <c r="K2" s="3" t="s">
        <v>20</v>
      </c>
    </row>
    <row r="3" spans="1:11" x14ac:dyDescent="0.3">
      <c r="A3" s="3" t="s">
        <v>21</v>
      </c>
      <c r="B3" s="3" t="s">
        <v>22</v>
      </c>
      <c r="C3" s="3" t="s">
        <v>23</v>
      </c>
      <c r="D3" s="4">
        <v>32473</v>
      </c>
      <c r="E3" s="3" t="s">
        <v>12</v>
      </c>
      <c r="F3" s="3" t="s">
        <v>273</v>
      </c>
      <c r="G3" s="3" t="str">
        <f>"9"</f>
        <v>9</v>
      </c>
      <c r="H3" s="3" t="str">
        <f>"kanseittovamadina@gmail.com"</f>
        <v>kanseittovamadina@gmail.com</v>
      </c>
      <c r="I3" s="3" t="str">
        <f>"87756683188"</f>
        <v>87756683188</v>
      </c>
      <c r="J3" s="3" t="s">
        <v>13</v>
      </c>
      <c r="K3" s="3" t="s">
        <v>24</v>
      </c>
    </row>
    <row r="4" spans="1:11" x14ac:dyDescent="0.3">
      <c r="A4" s="3" t="s">
        <v>26</v>
      </c>
      <c r="B4" s="3" t="s">
        <v>27</v>
      </c>
      <c r="C4" s="3" t="s">
        <v>28</v>
      </c>
      <c r="D4" s="4">
        <v>34284</v>
      </c>
      <c r="E4" s="3" t="s">
        <v>9</v>
      </c>
      <c r="F4" s="3" t="s">
        <v>280</v>
      </c>
      <c r="G4" s="3" t="str">
        <f>"8"</f>
        <v>8</v>
      </c>
      <c r="H4" s="3" t="str">
        <f>"khalenov1993@mail.ru"</f>
        <v>khalenov1993@mail.ru</v>
      </c>
      <c r="I4" s="3" t="str">
        <f>"87011315623"</f>
        <v>87011315623</v>
      </c>
      <c r="J4" s="3" t="s">
        <v>13</v>
      </c>
      <c r="K4" s="3" t="s">
        <v>29</v>
      </c>
    </row>
    <row r="5" spans="1:11" customFormat="1" ht="14.5" hidden="1" x14ac:dyDescent="0.35">
      <c r="A5" t="s">
        <v>31</v>
      </c>
      <c r="B5" t="s">
        <v>14</v>
      </c>
      <c r="C5" t="s">
        <v>32</v>
      </c>
      <c r="D5" s="1">
        <v>30872</v>
      </c>
      <c r="E5" t="s">
        <v>12</v>
      </c>
      <c r="F5" t="s">
        <v>33</v>
      </c>
      <c r="G5" t="str">
        <f>"17"</f>
        <v>17</v>
      </c>
      <c r="H5" t="str">
        <f>"жо?"</f>
        <v>жо?</v>
      </c>
      <c r="I5" t="str">
        <f>"жо?"</f>
        <v>жо?</v>
      </c>
    </row>
    <row r="6" spans="1:11" x14ac:dyDescent="0.3">
      <c r="A6" s="3" t="s">
        <v>34</v>
      </c>
      <c r="B6" s="3" t="s">
        <v>35</v>
      </c>
      <c r="C6" s="3" t="s">
        <v>36</v>
      </c>
      <c r="D6" s="4">
        <v>33574</v>
      </c>
      <c r="E6" s="3" t="s">
        <v>9</v>
      </c>
      <c r="F6" s="3" t="s">
        <v>288</v>
      </c>
      <c r="G6" s="3" t="str">
        <f>"7"</f>
        <v>7</v>
      </c>
      <c r="H6" s="3" t="str">
        <f>"nurbol@gmail.com"</f>
        <v>nurbol@gmail.com</v>
      </c>
      <c r="I6" s="3" t="str">
        <f>"87012685761"</f>
        <v>87012685761</v>
      </c>
      <c r="J6" s="3" t="s">
        <v>37</v>
      </c>
      <c r="K6" s="3" t="s">
        <v>38</v>
      </c>
    </row>
    <row r="7" spans="1:11" x14ac:dyDescent="0.3">
      <c r="A7" s="3" t="s">
        <v>39</v>
      </c>
      <c r="B7" s="3" t="s">
        <v>40</v>
      </c>
      <c r="C7" s="3" t="s">
        <v>41</v>
      </c>
      <c r="D7" s="4">
        <v>34441</v>
      </c>
      <c r="E7" s="3" t="s">
        <v>9</v>
      </c>
      <c r="F7" s="3" t="s">
        <v>286</v>
      </c>
      <c r="G7" s="3" t="str">
        <f>"7"</f>
        <v>7</v>
      </c>
      <c r="H7" s="3" t="str">
        <f>"omslm@bk.ru"</f>
        <v>omslm@bk.ru</v>
      </c>
      <c r="I7" s="3" t="str">
        <f>"87785799702"</f>
        <v>87785799702</v>
      </c>
      <c r="J7" s="3" t="s">
        <v>11</v>
      </c>
      <c r="K7" s="3" t="s">
        <v>42</v>
      </c>
    </row>
    <row r="8" spans="1:11" x14ac:dyDescent="0.3">
      <c r="A8" s="3" t="s">
        <v>43</v>
      </c>
      <c r="B8" s="3" t="s">
        <v>44</v>
      </c>
      <c r="C8" s="3" t="s">
        <v>45</v>
      </c>
      <c r="D8" s="4">
        <v>28287</v>
      </c>
      <c r="E8" s="3" t="s">
        <v>12</v>
      </c>
      <c r="F8" s="3" t="s">
        <v>19</v>
      </c>
      <c r="G8" s="3" t="str">
        <f>"25"</f>
        <v>25</v>
      </c>
      <c r="H8" s="3" t="str">
        <f>"duisenovaakmaral1977@mail.ru"</f>
        <v>duisenovaakmaral1977@mail.ru</v>
      </c>
      <c r="I8" s="3" t="str">
        <f>"87759172255"</f>
        <v>87759172255</v>
      </c>
      <c r="J8" s="3" t="s">
        <v>13</v>
      </c>
      <c r="K8" s="3" t="s">
        <v>20</v>
      </c>
    </row>
    <row r="9" spans="1:11" x14ac:dyDescent="0.3">
      <c r="A9" s="3" t="s">
        <v>46</v>
      </c>
      <c r="B9" s="3" t="s">
        <v>47</v>
      </c>
      <c r="C9" s="3" t="s">
        <v>48</v>
      </c>
      <c r="D9" s="4">
        <v>29761</v>
      </c>
      <c r="E9" s="3" t="s">
        <v>12</v>
      </c>
      <c r="F9" s="3" t="s">
        <v>301</v>
      </c>
      <c r="G9" s="3" t="str">
        <f>"23"</f>
        <v>23</v>
      </c>
      <c r="H9" s="3" t="str">
        <f>"zholdasova.qulnaz81@qmail.com"</f>
        <v>zholdasova.qulnaz81@qmail.com</v>
      </c>
      <c r="I9" s="3" t="str">
        <f>"87029727661"</f>
        <v>87029727661</v>
      </c>
      <c r="J9" s="3" t="s">
        <v>15</v>
      </c>
      <c r="K9" s="3" t="s">
        <v>49</v>
      </c>
    </row>
    <row r="10" spans="1:11" x14ac:dyDescent="0.3">
      <c r="A10" s="3" t="s">
        <v>50</v>
      </c>
      <c r="B10" s="3" t="s">
        <v>51</v>
      </c>
      <c r="C10" s="3" t="s">
        <v>52</v>
      </c>
      <c r="D10" s="4">
        <v>30399</v>
      </c>
      <c r="E10" s="3" t="s">
        <v>12</v>
      </c>
      <c r="F10" s="3" t="s">
        <v>292</v>
      </c>
      <c r="G10" s="3" t="str">
        <f>"20"</f>
        <v>20</v>
      </c>
      <c r="H10" s="3" t="str">
        <f>"begaiysova@inbox.ru"</f>
        <v>begaiysova@inbox.ru</v>
      </c>
      <c r="I10" s="3" t="str">
        <f>"87025585686"</f>
        <v>87025585686</v>
      </c>
      <c r="J10" s="3" t="s">
        <v>15</v>
      </c>
      <c r="K10" s="3" t="s">
        <v>53</v>
      </c>
    </row>
    <row r="11" spans="1:11" x14ac:dyDescent="0.3">
      <c r="A11" s="3" t="s">
        <v>54</v>
      </c>
      <c r="B11" s="3" t="s">
        <v>55</v>
      </c>
      <c r="C11" s="3" t="s">
        <v>56</v>
      </c>
      <c r="D11" s="4">
        <v>30247</v>
      </c>
      <c r="E11" s="3" t="s">
        <v>12</v>
      </c>
      <c r="F11" s="3" t="s">
        <v>296</v>
      </c>
      <c r="G11" s="3" t="str">
        <f>"20"</f>
        <v>20</v>
      </c>
      <c r="H11" s="3" t="str">
        <f>"raushan-1982@mail.ru"</f>
        <v>raushan-1982@mail.ru</v>
      </c>
      <c r="I11" s="3" t="str">
        <f>"87758327676"</f>
        <v>87758327676</v>
      </c>
      <c r="J11" s="3" t="s">
        <v>15</v>
      </c>
      <c r="K11" s="3" t="s">
        <v>25</v>
      </c>
    </row>
    <row r="12" spans="1:11" x14ac:dyDescent="0.3">
      <c r="A12" s="3" t="s">
        <v>57</v>
      </c>
      <c r="B12" s="3" t="s">
        <v>58</v>
      </c>
      <c r="C12" s="3" t="s">
        <v>59</v>
      </c>
      <c r="D12" s="4">
        <v>27083</v>
      </c>
      <c r="E12" s="3" t="s">
        <v>12</v>
      </c>
      <c r="F12" s="3" t="s">
        <v>293</v>
      </c>
      <c r="G12" s="3" t="str">
        <f>"29"</f>
        <v>29</v>
      </c>
      <c r="H12" s="3" t="str">
        <f>"manshuk.userbayeva@mail.ru"</f>
        <v>manshuk.userbayeva@mail.ru</v>
      </c>
      <c r="I12" s="3" t="str">
        <f>"87785620906"</f>
        <v>87785620906</v>
      </c>
      <c r="J12" s="3" t="s">
        <v>13</v>
      </c>
      <c r="K12" s="3" t="s">
        <v>60</v>
      </c>
    </row>
    <row r="13" spans="1:11" x14ac:dyDescent="0.3">
      <c r="A13" s="3" t="s">
        <v>62</v>
      </c>
      <c r="B13" s="3" t="s">
        <v>63</v>
      </c>
      <c r="C13" s="3" t="s">
        <v>64</v>
      </c>
      <c r="D13" s="4">
        <v>25625</v>
      </c>
      <c r="E13" s="3" t="s">
        <v>12</v>
      </c>
      <c r="F13" s="3" t="s">
        <v>294</v>
      </c>
      <c r="G13" s="3" t="str">
        <f>"29"</f>
        <v>29</v>
      </c>
      <c r="H13" s="3" t="str">
        <f>"aryzbaeva.70@gmail.com"</f>
        <v>aryzbaeva.70@gmail.com</v>
      </c>
      <c r="I13" s="3" t="str">
        <f>"87021624967"</f>
        <v>87021624967</v>
      </c>
      <c r="J13" s="3" t="s">
        <v>15</v>
      </c>
      <c r="K13" s="3" t="s">
        <v>60</v>
      </c>
    </row>
    <row r="14" spans="1:11" x14ac:dyDescent="0.3">
      <c r="A14" s="3" t="s">
        <v>67</v>
      </c>
      <c r="B14" s="3" t="s">
        <v>68</v>
      </c>
      <c r="C14" s="3" t="s">
        <v>69</v>
      </c>
      <c r="D14" s="4">
        <v>25812</v>
      </c>
      <c r="E14" s="3" t="s">
        <v>12</v>
      </c>
      <c r="F14" s="3" t="s">
        <v>303</v>
      </c>
      <c r="G14" s="3" t="str">
        <f>"32"</f>
        <v>32</v>
      </c>
      <c r="H14" s="3" t="str">
        <f>"sermaqanbetova_@mail.ru"</f>
        <v>sermaqanbetova_@mail.ru</v>
      </c>
      <c r="I14" s="3" t="str">
        <f>"87018455390"</f>
        <v>87018455390</v>
      </c>
      <c r="J14" s="3" t="s">
        <v>11</v>
      </c>
      <c r="K14" s="3" t="s">
        <v>29</v>
      </c>
    </row>
    <row r="15" spans="1:11" x14ac:dyDescent="0.3">
      <c r="A15" s="3" t="s">
        <v>70</v>
      </c>
      <c r="B15" s="3" t="s">
        <v>71</v>
      </c>
      <c r="C15" s="3" t="s">
        <v>72</v>
      </c>
      <c r="D15" s="4">
        <v>25875</v>
      </c>
      <c r="E15" s="3" t="s">
        <v>12</v>
      </c>
      <c r="F15" s="3" t="s">
        <v>284</v>
      </c>
      <c r="G15" s="3" t="str">
        <f>"30"</f>
        <v>30</v>
      </c>
      <c r="H15" s="3" t="str">
        <f>"aigula@gmail.com"</f>
        <v>aigula@gmail.com</v>
      </c>
      <c r="I15" s="3" t="str">
        <f>"87756103375"</f>
        <v>87756103375</v>
      </c>
      <c r="J15" s="3" t="s">
        <v>13</v>
      </c>
      <c r="K15" s="3" t="s">
        <v>29</v>
      </c>
    </row>
    <row r="16" spans="1:11" x14ac:dyDescent="0.3">
      <c r="A16" s="3" t="s">
        <v>74</v>
      </c>
      <c r="B16" s="3" t="s">
        <v>75</v>
      </c>
      <c r="C16" s="3" t="s">
        <v>76</v>
      </c>
      <c r="D16" s="4">
        <v>24904</v>
      </c>
      <c r="E16" s="3" t="s">
        <v>12</v>
      </c>
      <c r="F16" s="3" t="s">
        <v>276</v>
      </c>
      <c r="G16" s="3" t="str">
        <f>"24"</f>
        <v>24</v>
      </c>
      <c r="H16" s="3" t="str">
        <f>"anar.arinova.68@gmail.com"</f>
        <v>anar.arinova.68@gmail.com</v>
      </c>
      <c r="I16" s="3" t="str">
        <f>"87755580735"</f>
        <v>87755580735</v>
      </c>
      <c r="J16" s="3" t="s">
        <v>13</v>
      </c>
      <c r="K16" s="3" t="s">
        <v>49</v>
      </c>
    </row>
    <row r="17" spans="1:11" x14ac:dyDescent="0.3">
      <c r="A17" s="3" t="s">
        <v>78</v>
      </c>
      <c r="B17" s="3" t="s">
        <v>79</v>
      </c>
      <c r="C17" s="3" t="s">
        <v>80</v>
      </c>
      <c r="D17" s="4">
        <v>30993</v>
      </c>
      <c r="E17" s="3" t="s">
        <v>9</v>
      </c>
      <c r="F17" s="3" t="s">
        <v>295</v>
      </c>
      <c r="G17" s="3" t="str">
        <f>"13"</f>
        <v>13</v>
      </c>
      <c r="H17" s="3" t="str">
        <f>"kukebaev84@mail.ru"</f>
        <v>kukebaev84@mail.ru</v>
      </c>
      <c r="I17" s="3" t="str">
        <f>"87015909942"</f>
        <v>87015909942</v>
      </c>
      <c r="J17" s="3" t="s">
        <v>11</v>
      </c>
      <c r="K17" s="3" t="s">
        <v>49</v>
      </c>
    </row>
    <row r="18" spans="1:11" x14ac:dyDescent="0.3">
      <c r="A18" s="3" t="s">
        <v>81</v>
      </c>
      <c r="B18" s="3" t="s">
        <v>82</v>
      </c>
      <c r="C18" s="3" t="s">
        <v>83</v>
      </c>
      <c r="D18" s="4">
        <v>31900</v>
      </c>
      <c r="E18" s="3" t="s">
        <v>12</v>
      </c>
      <c r="F18" s="3" t="s">
        <v>287</v>
      </c>
      <c r="G18" s="3" t="str">
        <f>"12"</f>
        <v>12</v>
      </c>
      <c r="H18" s="3" t="str">
        <f>"m72-esimov@mail.ru"</f>
        <v>m72-esimov@mail.ru</v>
      </c>
      <c r="I18" s="3" t="str">
        <f>"87785120353"</f>
        <v>87785120353</v>
      </c>
      <c r="J18" s="3" t="s">
        <v>11</v>
      </c>
      <c r="K18" s="3" t="s">
        <v>49</v>
      </c>
    </row>
    <row r="19" spans="1:11" x14ac:dyDescent="0.3">
      <c r="A19" s="3" t="s">
        <v>84</v>
      </c>
      <c r="B19" s="3" t="s">
        <v>85</v>
      </c>
      <c r="C19" s="3" t="s">
        <v>86</v>
      </c>
      <c r="D19" s="4">
        <v>32406</v>
      </c>
      <c r="E19" s="3" t="s">
        <v>12</v>
      </c>
      <c r="F19" s="3" t="s">
        <v>10</v>
      </c>
      <c r="G19" s="3" t="str">
        <f>"12"</f>
        <v>12</v>
      </c>
      <c r="H19" s="3" t="str">
        <f>"akbope-88-88@mail.ru"</f>
        <v>akbope-88-88@mail.ru</v>
      </c>
      <c r="I19" s="3" t="str">
        <f>"87784413516"</f>
        <v>87784413516</v>
      </c>
      <c r="J19" s="3" t="s">
        <v>13</v>
      </c>
      <c r="K19" s="3" t="s">
        <v>24</v>
      </c>
    </row>
    <row r="20" spans="1:11" x14ac:dyDescent="0.3">
      <c r="A20" s="3" t="s">
        <v>87</v>
      </c>
      <c r="B20" s="3" t="s">
        <v>88</v>
      </c>
      <c r="C20" s="3" t="s">
        <v>89</v>
      </c>
      <c r="D20" s="4">
        <v>31372</v>
      </c>
      <c r="E20" s="3" t="s">
        <v>12</v>
      </c>
      <c r="F20" s="3" t="s">
        <v>297</v>
      </c>
      <c r="G20" s="3" t="str">
        <f>"17"</f>
        <v>17</v>
      </c>
      <c r="H20" s="3" t="str">
        <f>"dinara.saypova.85@mail.ru"</f>
        <v>dinara.saypova.85@mail.ru</v>
      </c>
      <c r="I20" s="3" t="str">
        <f>"87021550809"</f>
        <v>87021550809</v>
      </c>
      <c r="J20" s="3" t="s">
        <v>11</v>
      </c>
      <c r="K20" s="3" t="s">
        <v>25</v>
      </c>
    </row>
    <row r="21" spans="1:11" x14ac:dyDescent="0.3">
      <c r="A21" s="3" t="s">
        <v>91</v>
      </c>
      <c r="B21" s="3" t="s">
        <v>92</v>
      </c>
      <c r="C21" s="3" t="s">
        <v>93</v>
      </c>
      <c r="D21" s="4">
        <v>30883</v>
      </c>
      <c r="E21" s="3" t="s">
        <v>12</v>
      </c>
      <c r="F21" s="3" t="s">
        <v>283</v>
      </c>
      <c r="G21" s="3" t="str">
        <f>"12"</f>
        <v>12</v>
      </c>
      <c r="H21" s="3" t="str">
        <f>"bostanova84@bk.ru"</f>
        <v>bostanova84@bk.ru</v>
      </c>
      <c r="I21" s="3" t="str">
        <f>"87755613009"</f>
        <v>87755613009</v>
      </c>
      <c r="J21" s="3" t="s">
        <v>11</v>
      </c>
      <c r="K21" s="3"/>
    </row>
    <row r="22" spans="1:11" x14ac:dyDescent="0.3">
      <c r="A22" s="3" t="s">
        <v>94</v>
      </c>
      <c r="B22" s="3" t="s">
        <v>95</v>
      </c>
      <c r="C22" s="3" t="s">
        <v>96</v>
      </c>
      <c r="D22" s="4">
        <v>29732</v>
      </c>
      <c r="E22" s="3" t="s">
        <v>12</v>
      </c>
      <c r="F22" s="3" t="s">
        <v>285</v>
      </c>
      <c r="G22" s="3" t="str">
        <f>"19"</f>
        <v>19</v>
      </c>
      <c r="H22" s="3" t="str">
        <f>"shanabaeva1981@bk.ru"</f>
        <v>shanabaeva1981@bk.ru</v>
      </c>
      <c r="I22" s="3" t="str">
        <f>"87471244180"</f>
        <v>87471244180</v>
      </c>
      <c r="J22" s="3" t="s">
        <v>11</v>
      </c>
      <c r="K22" s="3" t="s">
        <v>53</v>
      </c>
    </row>
    <row r="23" spans="1:11" x14ac:dyDescent="0.3">
      <c r="A23" s="3" t="s">
        <v>97</v>
      </c>
      <c r="B23" s="3" t="s">
        <v>98</v>
      </c>
      <c r="C23" s="3" t="s">
        <v>99</v>
      </c>
      <c r="D23" s="4">
        <v>30719</v>
      </c>
      <c r="E23" s="3" t="s">
        <v>12</v>
      </c>
      <c r="F23" s="3" t="s">
        <v>289</v>
      </c>
      <c r="G23" s="3" t="str">
        <f>"14"</f>
        <v>14</v>
      </c>
      <c r="H23" s="3" t="str">
        <f>"dana_baisova@mail.ru"</f>
        <v>dana_baisova@mail.ru</v>
      </c>
      <c r="I23" s="3" t="str">
        <f>"87029243834"</f>
        <v>87029243834</v>
      </c>
      <c r="J23" s="3" t="s">
        <v>13</v>
      </c>
      <c r="K23" s="3" t="s">
        <v>53</v>
      </c>
    </row>
    <row r="24" spans="1:11" x14ac:dyDescent="0.3">
      <c r="A24" s="3" t="s">
        <v>100</v>
      </c>
      <c r="B24" s="3" t="s">
        <v>101</v>
      </c>
      <c r="C24" s="3" t="s">
        <v>102</v>
      </c>
      <c r="D24" s="4">
        <v>31742</v>
      </c>
      <c r="E24" s="3" t="s">
        <v>12</v>
      </c>
      <c r="F24" s="3" t="s">
        <v>298</v>
      </c>
      <c r="G24" s="3" t="str">
        <f>"14"</f>
        <v>14</v>
      </c>
      <c r="H24" s="3" t="str">
        <f>"zadraapsamatova@gmail.com"</f>
        <v>zadraapsamatova@gmail.com</v>
      </c>
      <c r="I24" s="3" t="str">
        <f>"87754038006"</f>
        <v>87754038006</v>
      </c>
      <c r="J24" s="3" t="s">
        <v>13</v>
      </c>
      <c r="K24" s="3" t="s">
        <v>61</v>
      </c>
    </row>
    <row r="25" spans="1:11" x14ac:dyDescent="0.3">
      <c r="A25" s="3" t="s">
        <v>103</v>
      </c>
      <c r="B25" s="3" t="s">
        <v>104</v>
      </c>
      <c r="C25" s="3" t="s">
        <v>105</v>
      </c>
      <c r="D25" s="4">
        <v>25267</v>
      </c>
      <c r="E25" s="3" t="s">
        <v>12</v>
      </c>
      <c r="F25" s="3" t="s">
        <v>19</v>
      </c>
      <c r="G25" s="3" t="str">
        <f>"34"</f>
        <v>34</v>
      </c>
      <c r="H25" s="3" t="str">
        <f>"gasilkasimova@list.ru"</f>
        <v>gasilkasimova@list.ru</v>
      </c>
      <c r="I25" s="3" t="str">
        <f>"87028508269"</f>
        <v>87028508269</v>
      </c>
      <c r="J25" s="3" t="s">
        <v>15</v>
      </c>
      <c r="K25" s="3" t="s">
        <v>20</v>
      </c>
    </row>
    <row r="26" spans="1:11" x14ac:dyDescent="0.3">
      <c r="A26" s="3" t="s">
        <v>106</v>
      </c>
      <c r="B26" s="3" t="s">
        <v>77</v>
      </c>
      <c r="C26" s="3" t="s">
        <v>107</v>
      </c>
      <c r="D26" s="4">
        <v>28270</v>
      </c>
      <c r="E26" s="3" t="s">
        <v>12</v>
      </c>
      <c r="F26" s="3" t="s">
        <v>108</v>
      </c>
      <c r="G26" s="3" t="str">
        <f>"18"</f>
        <v>18</v>
      </c>
      <c r="H26" s="3" t="str">
        <f>"abduraxmanova.16@mail.ru"</f>
        <v>abduraxmanova.16@mail.ru</v>
      </c>
      <c r="I26" s="3" t="str">
        <f>"87789870245"</f>
        <v>87789870245</v>
      </c>
      <c r="J26" s="3" t="s">
        <v>37</v>
      </c>
      <c r="K26" s="3"/>
    </row>
    <row r="27" spans="1:11" x14ac:dyDescent="0.3">
      <c r="A27" s="3" t="s">
        <v>109</v>
      </c>
      <c r="B27" s="3" t="s">
        <v>110</v>
      </c>
      <c r="C27" s="3" t="s">
        <v>111</v>
      </c>
      <c r="D27" s="4">
        <v>28393</v>
      </c>
      <c r="E27" s="3" t="s">
        <v>12</v>
      </c>
      <c r="F27" s="3" t="s">
        <v>19</v>
      </c>
      <c r="G27" s="3" t="str">
        <f>"21"</f>
        <v>21</v>
      </c>
      <c r="H27" s="3" t="str">
        <f>"akhmedova2509@gmail.com"</f>
        <v>akhmedova2509@gmail.com</v>
      </c>
      <c r="I27" s="3" t="str">
        <f>"87781826827"</f>
        <v>87781826827</v>
      </c>
      <c r="J27" s="3" t="s">
        <v>13</v>
      </c>
      <c r="K27" s="3" t="s">
        <v>20</v>
      </c>
    </row>
    <row r="28" spans="1:11" customFormat="1" ht="14.5" hidden="1" x14ac:dyDescent="0.35">
      <c r="A28" t="s">
        <v>43</v>
      </c>
      <c r="B28" t="s">
        <v>113</v>
      </c>
      <c r="C28" t="s">
        <v>114</v>
      </c>
      <c r="D28" s="1">
        <v>33081</v>
      </c>
      <c r="E28" t="s">
        <v>12</v>
      </c>
      <c r="F28" t="s">
        <v>115</v>
      </c>
      <c r="G28" t="str">
        <f>"3"</f>
        <v>3</v>
      </c>
      <c r="H28" t="str">
        <f>"zhambul.pvl@mail.ru"</f>
        <v>zhambul.pvl@mail.ru</v>
      </c>
      <c r="I28" t="str">
        <f>"87787067322"</f>
        <v>87787067322</v>
      </c>
    </row>
    <row r="29" spans="1:11" x14ac:dyDescent="0.3">
      <c r="A29" s="3" t="s">
        <v>116</v>
      </c>
      <c r="B29" s="3" t="s">
        <v>117</v>
      </c>
      <c r="C29" s="3" t="s">
        <v>23</v>
      </c>
      <c r="D29" s="4">
        <v>30682</v>
      </c>
      <c r="E29" s="3" t="s">
        <v>12</v>
      </c>
      <c r="F29" s="3" t="s">
        <v>281</v>
      </c>
      <c r="G29" s="3" t="str">
        <f>"3"</f>
        <v>3</v>
      </c>
      <c r="H29" s="3" t="str">
        <f>"ulbolsin@gmail.com"</f>
        <v>ulbolsin@gmail.com</v>
      </c>
      <c r="I29" s="3" t="str">
        <f>"87752708759"</f>
        <v>87752708759</v>
      </c>
      <c r="J29" s="3" t="s">
        <v>11</v>
      </c>
      <c r="K29" s="3" t="s">
        <v>53</v>
      </c>
    </row>
    <row r="30" spans="1:11" x14ac:dyDescent="0.3">
      <c r="A30" s="3" t="s">
        <v>118</v>
      </c>
      <c r="B30" s="3" t="s">
        <v>119</v>
      </c>
      <c r="C30" s="3" t="s">
        <v>120</v>
      </c>
      <c r="D30" s="4">
        <v>33762</v>
      </c>
      <c r="E30" s="3" t="s">
        <v>12</v>
      </c>
      <c r="F30" s="3" t="s">
        <v>282</v>
      </c>
      <c r="G30" s="3" t="str">
        <f>"3"</f>
        <v>3</v>
      </c>
      <c r="H30" s="3" t="str">
        <f>"tursynbaevazajna009@gmail.com"</f>
        <v>tursynbaevazajna009@gmail.com</v>
      </c>
      <c r="I30" s="3" t="str">
        <f>"87029039907"</f>
        <v>87029039907</v>
      </c>
      <c r="J30" s="3" t="s">
        <v>11</v>
      </c>
      <c r="K30" s="3" t="s">
        <v>25</v>
      </c>
    </row>
    <row r="31" spans="1:11" x14ac:dyDescent="0.3">
      <c r="A31" s="3" t="s">
        <v>121</v>
      </c>
      <c r="B31" s="3" t="s">
        <v>122</v>
      </c>
      <c r="C31" s="3" t="s">
        <v>123</v>
      </c>
      <c r="D31" s="4">
        <v>31567</v>
      </c>
      <c r="E31" s="3" t="s">
        <v>12</v>
      </c>
      <c r="F31" s="3" t="s">
        <v>19</v>
      </c>
      <c r="G31" s="3" t="str">
        <f>"16"</f>
        <v>16</v>
      </c>
      <c r="H31" s="3" t="str">
        <f>"durdona@gmail.com"</f>
        <v>durdona@gmail.com</v>
      </c>
      <c r="I31" s="3" t="str">
        <f>"87755824886"</f>
        <v>87755824886</v>
      </c>
      <c r="J31" s="3" t="s">
        <v>15</v>
      </c>
      <c r="K31" s="3" t="s">
        <v>20</v>
      </c>
    </row>
    <row r="32" spans="1:11" customFormat="1" ht="14.5" hidden="1" x14ac:dyDescent="0.35">
      <c r="A32" t="s">
        <v>124</v>
      </c>
      <c r="B32" t="s">
        <v>125</v>
      </c>
      <c r="C32" t="s">
        <v>126</v>
      </c>
      <c r="D32" s="1">
        <v>30958</v>
      </c>
      <c r="E32" t="s">
        <v>9</v>
      </c>
      <c r="F32" t="s">
        <v>127</v>
      </c>
      <c r="G32" t="str">
        <f>"2"</f>
        <v>2</v>
      </c>
    </row>
    <row r="33" spans="1:11" customFormat="1" ht="14.5" hidden="1" x14ac:dyDescent="0.35">
      <c r="A33" t="s">
        <v>129</v>
      </c>
      <c r="B33" t="s">
        <v>130</v>
      </c>
      <c r="C33" t="s">
        <v>131</v>
      </c>
      <c r="D33" s="1">
        <v>23739</v>
      </c>
      <c r="E33" t="s">
        <v>12</v>
      </c>
      <c r="F33" t="s">
        <v>132</v>
      </c>
      <c r="G33" t="str">
        <f>"16"</f>
        <v>16</v>
      </c>
    </row>
    <row r="34" spans="1:11" customFormat="1" ht="14.5" hidden="1" x14ac:dyDescent="0.35">
      <c r="A34" t="s">
        <v>133</v>
      </c>
      <c r="B34" t="s">
        <v>134</v>
      </c>
      <c r="C34" t="s">
        <v>135</v>
      </c>
      <c r="D34" s="1">
        <v>24739</v>
      </c>
      <c r="E34" t="s">
        <v>12</v>
      </c>
      <c r="F34" t="s">
        <v>136</v>
      </c>
      <c r="G34" t="str">
        <f>"18"</f>
        <v>18</v>
      </c>
      <c r="H34" t="str">
        <f>"жоқ"</f>
        <v>жоқ</v>
      </c>
      <c r="I34" t="str">
        <f>"жоқ"</f>
        <v>жоқ</v>
      </c>
    </row>
    <row r="35" spans="1:11" x14ac:dyDescent="0.3">
      <c r="A35" s="3" t="s">
        <v>137</v>
      </c>
      <c r="B35" s="3" t="s">
        <v>138</v>
      </c>
      <c r="C35" s="3" t="s">
        <v>139</v>
      </c>
      <c r="D35" s="4">
        <v>32064</v>
      </c>
      <c r="E35" s="3" t="s">
        <v>12</v>
      </c>
      <c r="F35" s="3" t="s">
        <v>300</v>
      </c>
      <c r="G35" s="3" t="str">
        <f>"10"</f>
        <v>10</v>
      </c>
      <c r="H35" s="3" t="str">
        <f>"kanlybaeva2017@mail.ru"</f>
        <v>kanlybaeva2017@mail.ru</v>
      </c>
      <c r="I35" s="3" t="str">
        <f>"87014104031"</f>
        <v>87014104031</v>
      </c>
      <c r="J35" s="3" t="s">
        <v>15</v>
      </c>
      <c r="K35" s="3" t="s">
        <v>25</v>
      </c>
    </row>
    <row r="36" spans="1:11" customFormat="1" ht="14.5" hidden="1" x14ac:dyDescent="0.35">
      <c r="A36" t="s">
        <v>140</v>
      </c>
      <c r="B36" t="s">
        <v>141</v>
      </c>
      <c r="C36" t="s">
        <v>142</v>
      </c>
      <c r="D36" s="1">
        <v>32252</v>
      </c>
      <c r="E36" t="s">
        <v>9</v>
      </c>
      <c r="F36" t="s">
        <v>143</v>
      </c>
      <c r="G36" t="str">
        <f>"10"</f>
        <v>10</v>
      </c>
      <c r="H36" t="str">
        <f>"sabyrzanartykbaev7@gmail.com"</f>
        <v>sabyrzanartykbaev7@gmail.com</v>
      </c>
      <c r="I36" t="str">
        <f>"87024153858"</f>
        <v>87024153858</v>
      </c>
      <c r="J36" t="s">
        <v>37</v>
      </c>
    </row>
    <row r="37" spans="1:11" x14ac:dyDescent="0.3">
      <c r="A37" s="3" t="s">
        <v>144</v>
      </c>
      <c r="B37" s="3" t="s">
        <v>145</v>
      </c>
      <c r="C37" s="3" t="s">
        <v>146</v>
      </c>
      <c r="D37" s="4">
        <v>33688</v>
      </c>
      <c r="E37" s="3" t="s">
        <v>12</v>
      </c>
      <c r="F37" s="3" t="s">
        <v>278</v>
      </c>
      <c r="G37" s="3" t="str">
        <f>"10"</f>
        <v>10</v>
      </c>
      <c r="H37" s="3" t="str">
        <f>"aidi_joni@mail.ru"</f>
        <v>aidi_joni@mail.ru</v>
      </c>
      <c r="I37" s="3" t="str">
        <f>"87781154592"</f>
        <v>87781154592</v>
      </c>
      <c r="J37" s="3" t="s">
        <v>11</v>
      </c>
      <c r="K37" s="3" t="s">
        <v>61</v>
      </c>
    </row>
    <row r="38" spans="1:11" x14ac:dyDescent="0.3">
      <c r="A38" s="3" t="s">
        <v>148</v>
      </c>
      <c r="B38" s="3" t="s">
        <v>149</v>
      </c>
      <c r="C38" s="3" t="s">
        <v>150</v>
      </c>
      <c r="D38" s="4">
        <v>28967</v>
      </c>
      <c r="E38" s="3" t="s">
        <v>12</v>
      </c>
      <c r="F38" s="3" t="s">
        <v>299</v>
      </c>
      <c r="G38" s="3" t="str">
        <f>"19"</f>
        <v>19</v>
      </c>
      <c r="H38" s="3" t="str">
        <f>"utepova.ulasxan@mail.ru"</f>
        <v>utepova.ulasxan@mail.ru</v>
      </c>
      <c r="I38" s="3" t="str">
        <f>"87054848500"</f>
        <v>87054848500</v>
      </c>
      <c r="J38" s="3" t="s">
        <v>11</v>
      </c>
      <c r="K38" s="3" t="s">
        <v>73</v>
      </c>
    </row>
    <row r="39" spans="1:11" customFormat="1" ht="14.5" hidden="1" x14ac:dyDescent="0.35">
      <c r="A39" t="s">
        <v>151</v>
      </c>
      <c r="B39" t="s">
        <v>152</v>
      </c>
      <c r="C39" t="s">
        <v>153</v>
      </c>
      <c r="D39" s="1">
        <v>26310</v>
      </c>
      <c r="E39" t="s">
        <v>12</v>
      </c>
      <c r="F39" t="s">
        <v>33</v>
      </c>
      <c r="G39" t="str">
        <f>"11"</f>
        <v>11</v>
      </c>
      <c r="H39" t="str">
        <f t="shared" ref="H39:I43" si="0">"жоқ"</f>
        <v>жоқ</v>
      </c>
      <c r="I39" t="str">
        <f t="shared" si="0"/>
        <v>жоқ</v>
      </c>
    </row>
    <row r="40" spans="1:11" customFormat="1" ht="14.5" hidden="1" x14ac:dyDescent="0.35">
      <c r="A40" t="s">
        <v>154</v>
      </c>
      <c r="B40" t="s">
        <v>155</v>
      </c>
      <c r="C40" t="s">
        <v>156</v>
      </c>
      <c r="D40" s="1">
        <v>27358</v>
      </c>
      <c r="E40" t="s">
        <v>12</v>
      </c>
      <c r="F40" t="s">
        <v>33</v>
      </c>
      <c r="G40" t="str">
        <f>"15"</f>
        <v>15</v>
      </c>
      <c r="H40" t="str">
        <f t="shared" si="0"/>
        <v>жоқ</v>
      </c>
      <c r="I40" t="str">
        <f t="shared" si="0"/>
        <v>жоқ</v>
      </c>
    </row>
    <row r="41" spans="1:11" customFormat="1" ht="14.5" hidden="1" x14ac:dyDescent="0.35">
      <c r="A41" t="s">
        <v>157</v>
      </c>
      <c r="B41" t="s">
        <v>158</v>
      </c>
      <c r="C41" t="s">
        <v>159</v>
      </c>
      <c r="D41" s="1">
        <v>27867</v>
      </c>
      <c r="E41" t="s">
        <v>12</v>
      </c>
      <c r="F41" t="s">
        <v>33</v>
      </c>
      <c r="G41" t="str">
        <f>"29"</f>
        <v>29</v>
      </c>
      <c r="H41" t="str">
        <f t="shared" si="0"/>
        <v>жоқ</v>
      </c>
      <c r="I41" t="str">
        <f t="shared" si="0"/>
        <v>жоқ</v>
      </c>
    </row>
    <row r="42" spans="1:11" customFormat="1" ht="14.5" hidden="1" x14ac:dyDescent="0.35">
      <c r="A42" t="s">
        <v>160</v>
      </c>
      <c r="B42" t="s">
        <v>161</v>
      </c>
      <c r="C42" t="s">
        <v>162</v>
      </c>
      <c r="D42" s="1">
        <v>26377</v>
      </c>
      <c r="E42" t="s">
        <v>12</v>
      </c>
      <c r="F42" t="s">
        <v>33</v>
      </c>
      <c r="G42" t="str">
        <f>"16"</f>
        <v>16</v>
      </c>
      <c r="H42" t="str">
        <f t="shared" si="0"/>
        <v>жоқ</v>
      </c>
      <c r="I42" t="str">
        <f t="shared" si="0"/>
        <v>жоқ</v>
      </c>
    </row>
    <row r="43" spans="1:11" customFormat="1" ht="14.5" hidden="1" x14ac:dyDescent="0.35">
      <c r="A43" t="s">
        <v>164</v>
      </c>
      <c r="B43" t="s">
        <v>165</v>
      </c>
      <c r="C43" t="s">
        <v>166</v>
      </c>
      <c r="D43" s="1">
        <v>31146</v>
      </c>
      <c r="E43" t="s">
        <v>12</v>
      </c>
      <c r="F43" t="s">
        <v>33</v>
      </c>
      <c r="G43" t="str">
        <f>"14"</f>
        <v>14</v>
      </c>
      <c r="H43" t="str">
        <f t="shared" si="0"/>
        <v>жоқ</v>
      </c>
      <c r="I43" t="str">
        <f t="shared" si="0"/>
        <v>жоқ</v>
      </c>
    </row>
    <row r="44" spans="1:11" customFormat="1" ht="14.5" hidden="1" x14ac:dyDescent="0.35">
      <c r="A44" t="s">
        <v>167</v>
      </c>
      <c r="B44" t="s">
        <v>168</v>
      </c>
      <c r="C44" t="s">
        <v>169</v>
      </c>
      <c r="D44" s="1">
        <v>26834</v>
      </c>
      <c r="E44" t="s">
        <v>9</v>
      </c>
      <c r="F44" t="s">
        <v>170</v>
      </c>
      <c r="G44" t="str">
        <f>"20"</f>
        <v>20</v>
      </c>
      <c r="H44" t="str">
        <f>"жо?"</f>
        <v>жо?</v>
      </c>
      <c r="I44" t="str">
        <f>"жо?"</f>
        <v>жо?</v>
      </c>
    </row>
    <row r="45" spans="1:11" customFormat="1" ht="14.5" hidden="1" x14ac:dyDescent="0.35">
      <c r="A45" t="s">
        <v>171</v>
      </c>
      <c r="B45" t="s">
        <v>172</v>
      </c>
      <c r="C45" t="s">
        <v>173</v>
      </c>
      <c r="D45" s="1">
        <v>26226</v>
      </c>
      <c r="E45" t="s">
        <v>12</v>
      </c>
      <c r="F45" t="s">
        <v>33</v>
      </c>
      <c r="G45" t="str">
        <f>"28"</f>
        <v>28</v>
      </c>
      <c r="H45" t="str">
        <f t="shared" ref="H45:I47" si="1">"жоқ"</f>
        <v>жоқ</v>
      </c>
      <c r="I45" t="str">
        <f t="shared" si="1"/>
        <v>жоқ</v>
      </c>
    </row>
    <row r="46" spans="1:11" customFormat="1" ht="14.5" hidden="1" x14ac:dyDescent="0.35">
      <c r="A46" t="s">
        <v>174</v>
      </c>
      <c r="B46" t="s">
        <v>175</v>
      </c>
      <c r="C46" t="s">
        <v>176</v>
      </c>
      <c r="D46" s="1">
        <v>25946</v>
      </c>
      <c r="E46" t="s">
        <v>12</v>
      </c>
      <c r="F46" t="s">
        <v>33</v>
      </c>
      <c r="G46" t="str">
        <f>"12"</f>
        <v>12</v>
      </c>
      <c r="H46" t="str">
        <f t="shared" si="1"/>
        <v>жоқ</v>
      </c>
      <c r="I46" t="str">
        <f t="shared" si="1"/>
        <v>жоқ</v>
      </c>
    </row>
    <row r="47" spans="1:11" customFormat="1" ht="14.5" hidden="1" x14ac:dyDescent="0.35">
      <c r="A47" t="s">
        <v>177</v>
      </c>
      <c r="B47" t="s">
        <v>178</v>
      </c>
      <c r="C47" t="s">
        <v>179</v>
      </c>
      <c r="D47" s="1">
        <v>23047</v>
      </c>
      <c r="E47" t="s">
        <v>12</v>
      </c>
      <c r="F47" t="s">
        <v>33</v>
      </c>
      <c r="G47" t="str">
        <f>"27"</f>
        <v>27</v>
      </c>
      <c r="H47" t="str">
        <f t="shared" si="1"/>
        <v>жоқ</v>
      </c>
      <c r="I47" t="str">
        <f t="shared" si="1"/>
        <v>жоқ</v>
      </c>
    </row>
    <row r="48" spans="1:11" x14ac:dyDescent="0.3">
      <c r="A48" s="3" t="s">
        <v>180</v>
      </c>
      <c r="B48" s="3" t="s">
        <v>181</v>
      </c>
      <c r="C48" s="3" t="s">
        <v>182</v>
      </c>
      <c r="D48" s="4">
        <v>30308</v>
      </c>
      <c r="E48" s="3" t="s">
        <v>12</v>
      </c>
      <c r="F48" s="3" t="s">
        <v>19</v>
      </c>
      <c r="G48" s="3" t="str">
        <f>"23"</f>
        <v>23</v>
      </c>
      <c r="H48" s="3" t="str">
        <f>"ainura1982.23.12@mail.ru"</f>
        <v>ainura1982.23.12@mail.ru</v>
      </c>
      <c r="I48" s="3" t="str">
        <f>"87253230196"</f>
        <v>87253230196</v>
      </c>
      <c r="J48" s="3" t="s">
        <v>15</v>
      </c>
      <c r="K48" s="3" t="s">
        <v>20</v>
      </c>
    </row>
    <row r="49" spans="1:11" x14ac:dyDescent="0.3">
      <c r="A49" s="3" t="s">
        <v>183</v>
      </c>
      <c r="B49" s="3" t="s">
        <v>184</v>
      </c>
      <c r="C49" s="3" t="s">
        <v>185</v>
      </c>
      <c r="D49" s="4">
        <v>24978</v>
      </c>
      <c r="E49" s="3" t="s">
        <v>12</v>
      </c>
      <c r="F49" s="3" t="s">
        <v>19</v>
      </c>
      <c r="G49" s="3" t="str">
        <f>"33"</f>
        <v>33</v>
      </c>
      <c r="H49" s="3" t="str">
        <f>"zhaltekova@mail.ru"</f>
        <v>zhaltekova@mail.ru</v>
      </c>
      <c r="I49" s="3" t="str">
        <f>"87027209007"</f>
        <v>87027209007</v>
      </c>
      <c r="J49" s="3" t="s">
        <v>15</v>
      </c>
      <c r="K49" s="3" t="s">
        <v>20</v>
      </c>
    </row>
    <row r="50" spans="1:11" x14ac:dyDescent="0.3">
      <c r="A50" s="3" t="s">
        <v>186</v>
      </c>
      <c r="B50" s="3" t="s">
        <v>187</v>
      </c>
      <c r="C50" s="3" t="s">
        <v>188</v>
      </c>
      <c r="D50" s="4">
        <v>25147</v>
      </c>
      <c r="E50" s="3" t="s">
        <v>12</v>
      </c>
      <c r="F50" s="3" t="s">
        <v>19</v>
      </c>
      <c r="G50" s="3" t="str">
        <f>"36"</f>
        <v>36</v>
      </c>
      <c r="H50" s="3" t="str">
        <f>"gulman-01@mail.ru"</f>
        <v>gulman-01@mail.ru</v>
      </c>
      <c r="I50" s="3" t="str">
        <f>"87253231559"</f>
        <v>87253231559</v>
      </c>
      <c r="J50" s="3" t="s">
        <v>15</v>
      </c>
      <c r="K50" s="3" t="s">
        <v>20</v>
      </c>
    </row>
    <row r="51" spans="1:11" x14ac:dyDescent="0.3">
      <c r="A51" s="3" t="s">
        <v>189</v>
      </c>
      <c r="B51" s="3" t="s">
        <v>147</v>
      </c>
      <c r="C51" s="3" t="s">
        <v>190</v>
      </c>
      <c r="D51" s="4">
        <v>29236</v>
      </c>
      <c r="E51" s="3" t="s">
        <v>12</v>
      </c>
      <c r="F51" s="3" t="s">
        <v>19</v>
      </c>
      <c r="G51" s="3" t="str">
        <f>"24"</f>
        <v>24</v>
      </c>
      <c r="H51" s="3" t="str">
        <f>"karlybaevasylzhan@mail.ru"</f>
        <v>karlybaevasylzhan@mail.ru</v>
      </c>
      <c r="I51" s="3" t="str">
        <f>"87024179043"</f>
        <v>87024179043</v>
      </c>
      <c r="J51" s="3" t="s">
        <v>37</v>
      </c>
      <c r="K51" s="3" t="s">
        <v>20</v>
      </c>
    </row>
    <row r="52" spans="1:11" x14ac:dyDescent="0.3">
      <c r="A52" s="3" t="s">
        <v>191</v>
      </c>
      <c r="B52" s="3" t="s">
        <v>192</v>
      </c>
      <c r="C52" s="3" t="s">
        <v>193</v>
      </c>
      <c r="D52" s="4">
        <v>26177</v>
      </c>
      <c r="E52" s="3" t="s">
        <v>12</v>
      </c>
      <c r="F52" s="3" t="s">
        <v>19</v>
      </c>
      <c r="G52" s="3" t="str">
        <f>"27"</f>
        <v>27</v>
      </c>
      <c r="H52" s="3" t="str">
        <f>"alimaburkitbaeva2@gmail.com"</f>
        <v>alimaburkitbaeva2@gmail.com</v>
      </c>
      <c r="I52" s="3" t="str">
        <f>"87018453172"</f>
        <v>87018453172</v>
      </c>
      <c r="J52" s="3" t="s">
        <v>13</v>
      </c>
      <c r="K52" s="3" t="s">
        <v>20</v>
      </c>
    </row>
    <row r="53" spans="1:11" x14ac:dyDescent="0.3">
      <c r="A53" s="3" t="s">
        <v>194</v>
      </c>
      <c r="B53" s="3" t="s">
        <v>195</v>
      </c>
      <c r="C53" s="3" t="s">
        <v>196</v>
      </c>
      <c r="D53" s="4">
        <v>30394</v>
      </c>
      <c r="E53" s="3" t="s">
        <v>12</v>
      </c>
      <c r="F53" s="3" t="s">
        <v>19</v>
      </c>
      <c r="G53" s="3" t="str">
        <f>"20"</f>
        <v>20</v>
      </c>
      <c r="H53" s="3" t="str">
        <f>"bahtygul.esymkhanova@mail.ru"</f>
        <v>bahtygul.esymkhanova@mail.ru</v>
      </c>
      <c r="I53" s="3" t="str">
        <f>"87478410384"</f>
        <v>87478410384</v>
      </c>
      <c r="J53" s="3" t="s">
        <v>13</v>
      </c>
      <c r="K53" s="3" t="s">
        <v>20</v>
      </c>
    </row>
    <row r="54" spans="1:11" x14ac:dyDescent="0.3">
      <c r="A54" s="3" t="s">
        <v>66</v>
      </c>
      <c r="B54" s="3" t="s">
        <v>197</v>
      </c>
      <c r="C54" s="3" t="s">
        <v>198</v>
      </c>
      <c r="D54" s="4">
        <v>29265</v>
      </c>
      <c r="E54" s="3" t="s">
        <v>12</v>
      </c>
      <c r="F54" s="3" t="s">
        <v>108</v>
      </c>
      <c r="G54" s="3" t="str">
        <f>"12"</f>
        <v>12</v>
      </c>
      <c r="H54" s="3" t="str">
        <f>"kasymbekova1980@list.ru"</f>
        <v>kasymbekova1980@list.ru</v>
      </c>
      <c r="I54" s="3" t="str">
        <f>"87471450528"</f>
        <v>87471450528</v>
      </c>
      <c r="J54" s="3" t="s">
        <v>37</v>
      </c>
      <c r="K54" s="3"/>
    </row>
    <row r="55" spans="1:11" x14ac:dyDescent="0.3">
      <c r="A55" s="3" t="s">
        <v>199</v>
      </c>
      <c r="B55" s="3" t="s">
        <v>200</v>
      </c>
      <c r="C55" s="3" t="s">
        <v>201</v>
      </c>
      <c r="D55" s="4">
        <v>30367</v>
      </c>
      <c r="E55" s="3" t="s">
        <v>12</v>
      </c>
      <c r="F55" s="3" t="s">
        <v>19</v>
      </c>
      <c r="G55" s="3" t="str">
        <f>"9"</f>
        <v>9</v>
      </c>
      <c r="H55" s="3" t="str">
        <f>"aiparshn-83@mail.ru"</f>
        <v>aiparshn-83@mail.ru</v>
      </c>
      <c r="I55" s="3" t="str">
        <f>"87785787383"</f>
        <v>87785787383</v>
      </c>
      <c r="J55" s="3" t="s">
        <v>13</v>
      </c>
      <c r="K55" s="3" t="s">
        <v>20</v>
      </c>
    </row>
    <row r="56" spans="1:11" x14ac:dyDescent="0.3">
      <c r="A56" s="3" t="s">
        <v>202</v>
      </c>
      <c r="B56" s="3" t="s">
        <v>203</v>
      </c>
      <c r="C56" s="3" t="s">
        <v>204</v>
      </c>
      <c r="D56" s="4">
        <v>26145</v>
      </c>
      <c r="E56" s="3" t="s">
        <v>12</v>
      </c>
      <c r="F56" s="3" t="s">
        <v>19</v>
      </c>
      <c r="G56" s="3" t="str">
        <f>"30"</f>
        <v>30</v>
      </c>
      <c r="H56" s="3" t="str">
        <f>"orynbekova.gulzhamal@mail.ru"</f>
        <v>orynbekova.gulzhamal@mail.ru</v>
      </c>
      <c r="I56" s="3" t="str">
        <f>"87023209554"</f>
        <v>87023209554</v>
      </c>
      <c r="J56" s="3" t="s">
        <v>13</v>
      </c>
      <c r="K56" s="3" t="s">
        <v>20</v>
      </c>
    </row>
    <row r="57" spans="1:11" x14ac:dyDescent="0.3">
      <c r="A57" s="3" t="s">
        <v>30</v>
      </c>
      <c r="B57" s="3" t="s">
        <v>205</v>
      </c>
      <c r="C57" s="3" t="s">
        <v>206</v>
      </c>
      <c r="D57" s="4">
        <v>29764</v>
      </c>
      <c r="E57" s="3" t="s">
        <v>12</v>
      </c>
      <c r="F57" s="3" t="s">
        <v>19</v>
      </c>
      <c r="G57" s="3" t="str">
        <f>"25"</f>
        <v>25</v>
      </c>
      <c r="H57" s="3" t="str">
        <f>"akerke_5634848@mail.ru"</f>
        <v>akerke_5634848@mail.ru</v>
      </c>
      <c r="I57" s="3" t="str">
        <f>"87755634848"</f>
        <v>87755634848</v>
      </c>
      <c r="J57" s="3" t="s">
        <v>13</v>
      </c>
      <c r="K57" s="3" t="s">
        <v>20</v>
      </c>
    </row>
    <row r="58" spans="1:11" x14ac:dyDescent="0.3">
      <c r="A58" s="3" t="s">
        <v>180</v>
      </c>
      <c r="B58" s="3" t="s">
        <v>207</v>
      </c>
      <c r="C58" s="3" t="s">
        <v>208</v>
      </c>
      <c r="D58" s="4">
        <v>24510</v>
      </c>
      <c r="E58" s="3" t="s">
        <v>12</v>
      </c>
      <c r="F58" s="3" t="s">
        <v>209</v>
      </c>
      <c r="G58" s="3" t="str">
        <f>"38"</f>
        <v>38</v>
      </c>
      <c r="H58" s="3" t="str">
        <f>"zulfiiakhatipovna@bk.ru"</f>
        <v>zulfiiakhatipovna@bk.ru</v>
      </c>
      <c r="I58" s="3" t="str">
        <f>"87756965182"</f>
        <v>87756965182</v>
      </c>
      <c r="J58" s="3" t="s">
        <v>15</v>
      </c>
      <c r="K58" s="3" t="s">
        <v>20</v>
      </c>
    </row>
    <row r="59" spans="1:11" x14ac:dyDescent="0.3">
      <c r="A59" s="3" t="s">
        <v>210</v>
      </c>
      <c r="B59" s="3" t="s">
        <v>152</v>
      </c>
      <c r="C59" s="3" t="s">
        <v>211</v>
      </c>
      <c r="D59" s="4">
        <v>23800</v>
      </c>
      <c r="E59" s="3" t="s">
        <v>12</v>
      </c>
      <c r="F59" s="3" t="s">
        <v>19</v>
      </c>
      <c r="G59" s="3" t="str">
        <f>"24"</f>
        <v>24</v>
      </c>
      <c r="H59" s="3" t="str">
        <f>"satenova@llist.ru"</f>
        <v>satenova@llist.ru</v>
      </c>
      <c r="I59" s="3" t="str">
        <f>"87021639965"</f>
        <v>87021639965</v>
      </c>
      <c r="J59" s="3" t="s">
        <v>15</v>
      </c>
      <c r="K59" s="3" t="s">
        <v>20</v>
      </c>
    </row>
    <row r="60" spans="1:11" x14ac:dyDescent="0.3">
      <c r="A60" s="3" t="s">
        <v>212</v>
      </c>
      <c r="B60" s="3" t="s">
        <v>213</v>
      </c>
      <c r="C60" s="3" t="s">
        <v>214</v>
      </c>
      <c r="D60" s="4">
        <v>26386</v>
      </c>
      <c r="E60" s="3" t="s">
        <v>12</v>
      </c>
      <c r="F60" s="3" t="s">
        <v>19</v>
      </c>
      <c r="G60" s="3" t="str">
        <f>"21"</f>
        <v>21</v>
      </c>
      <c r="H60" s="3" t="str">
        <f>"asia.96kz@mail.ru"</f>
        <v>asia.96kz@mail.ru</v>
      </c>
      <c r="I60" s="3" t="str">
        <f>"87785865872"</f>
        <v>87785865872</v>
      </c>
      <c r="J60" s="3" t="s">
        <v>13</v>
      </c>
      <c r="K60" s="3" t="s">
        <v>20</v>
      </c>
    </row>
    <row r="61" spans="1:11" x14ac:dyDescent="0.3">
      <c r="A61" s="3" t="s">
        <v>215</v>
      </c>
      <c r="B61" s="3" t="s">
        <v>216</v>
      </c>
      <c r="C61" s="3" t="s">
        <v>217</v>
      </c>
      <c r="D61" s="4">
        <v>25230</v>
      </c>
      <c r="E61" s="3" t="s">
        <v>12</v>
      </c>
      <c r="F61" s="3" t="s">
        <v>19</v>
      </c>
      <c r="G61" s="3" t="str">
        <f>"31"</f>
        <v>31</v>
      </c>
      <c r="H61" s="3" t="str">
        <f>"artykay69@mail.ru"</f>
        <v>artykay69@mail.ru</v>
      </c>
      <c r="I61" s="3" t="str">
        <f>"87756583308"</f>
        <v>87756583308</v>
      </c>
      <c r="J61" s="3" t="s">
        <v>15</v>
      </c>
      <c r="K61" s="3" t="s">
        <v>20</v>
      </c>
    </row>
    <row r="62" spans="1:11" x14ac:dyDescent="0.3">
      <c r="A62" s="3" t="s">
        <v>218</v>
      </c>
      <c r="B62" s="3" t="s">
        <v>219</v>
      </c>
      <c r="C62" s="3" t="s">
        <v>220</v>
      </c>
      <c r="D62" s="4">
        <v>29946</v>
      </c>
      <c r="E62" s="3" t="s">
        <v>12</v>
      </c>
      <c r="F62" s="3" t="s">
        <v>19</v>
      </c>
      <c r="G62" s="3" t="str">
        <f>"19"</f>
        <v>19</v>
      </c>
      <c r="H62" s="3" t="str">
        <f>"aigul261281@mail.ru"</f>
        <v>aigul261281@mail.ru</v>
      </c>
      <c r="I62" s="3" t="str">
        <f>"87052858981"</f>
        <v>87052858981</v>
      </c>
      <c r="J62" s="3" t="s">
        <v>13</v>
      </c>
      <c r="K62" s="3" t="s">
        <v>20</v>
      </c>
    </row>
    <row r="63" spans="1:11" x14ac:dyDescent="0.3">
      <c r="A63" s="3" t="s">
        <v>221</v>
      </c>
      <c r="B63" s="3" t="s">
        <v>222</v>
      </c>
      <c r="C63" s="3" t="s">
        <v>223</v>
      </c>
      <c r="D63" s="4">
        <v>28548</v>
      </c>
      <c r="E63" s="3" t="s">
        <v>12</v>
      </c>
      <c r="F63" s="3" t="s">
        <v>108</v>
      </c>
      <c r="G63" s="3" t="str">
        <f>"26"</f>
        <v>26</v>
      </c>
      <c r="H63" s="3" t="str">
        <f>"pranova78@bk.ru"</f>
        <v>pranova78@bk.ru</v>
      </c>
      <c r="I63" s="3" t="str">
        <f>"87789855113"</f>
        <v>87789855113</v>
      </c>
      <c r="J63" s="3" t="s">
        <v>37</v>
      </c>
      <c r="K63" s="3"/>
    </row>
    <row r="64" spans="1:11" customFormat="1" ht="14.5" hidden="1" x14ac:dyDescent="0.35">
      <c r="A64" t="s">
        <v>174</v>
      </c>
      <c r="B64" t="s">
        <v>112</v>
      </c>
      <c r="C64" t="s">
        <v>224</v>
      </c>
      <c r="D64" s="1">
        <v>30726</v>
      </c>
      <c r="E64" t="s">
        <v>12</v>
      </c>
      <c r="F64" t="s">
        <v>136</v>
      </c>
      <c r="G64" t="str">
        <f>"4"</f>
        <v>4</v>
      </c>
    </row>
    <row r="65" spans="1:11" x14ac:dyDescent="0.3">
      <c r="A65" s="3" t="s">
        <v>225</v>
      </c>
      <c r="B65" s="3" t="s">
        <v>226</v>
      </c>
      <c r="C65" s="3" t="s">
        <v>227</v>
      </c>
      <c r="D65" s="4">
        <v>34185</v>
      </c>
      <c r="E65" s="3" t="s">
        <v>9</v>
      </c>
      <c r="F65" s="3" t="s">
        <v>290</v>
      </c>
      <c r="G65" s="3" t="str">
        <f>"4"</f>
        <v>4</v>
      </c>
      <c r="H65" s="3" t="str">
        <f>"87756494959@mail.ru"</f>
        <v>87756494959@mail.ru</v>
      </c>
      <c r="I65" s="3" t="str">
        <f>"87478546963"</f>
        <v>87478546963</v>
      </c>
      <c r="J65" s="3" t="s">
        <v>13</v>
      </c>
      <c r="K65" s="3" t="s">
        <v>29</v>
      </c>
    </row>
    <row r="66" spans="1:11" x14ac:dyDescent="0.3">
      <c r="A66" s="3" t="s">
        <v>228</v>
      </c>
      <c r="B66" s="3" t="s">
        <v>22</v>
      </c>
      <c r="C66" s="3" t="s">
        <v>229</v>
      </c>
      <c r="D66" s="4">
        <v>33757</v>
      </c>
      <c r="E66" s="3" t="s">
        <v>12</v>
      </c>
      <c r="F66" s="3" t="s">
        <v>19</v>
      </c>
      <c r="G66" s="3" t="str">
        <f>"5"</f>
        <v>5</v>
      </c>
      <c r="H66" s="3" t="str">
        <f>"shalkharova.madina1992@mail.ru"</f>
        <v>shalkharova.madina1992@mail.ru</v>
      </c>
      <c r="I66" s="3" t="str">
        <f>"87028070005"</f>
        <v>87028070005</v>
      </c>
      <c r="J66" s="3" t="s">
        <v>11</v>
      </c>
      <c r="K66" s="3" t="s">
        <v>20</v>
      </c>
    </row>
    <row r="67" spans="1:11" x14ac:dyDescent="0.3">
      <c r="A67" s="3" t="s">
        <v>230</v>
      </c>
      <c r="B67" s="3" t="s">
        <v>231</v>
      </c>
      <c r="C67" s="3" t="s">
        <v>232</v>
      </c>
      <c r="D67" s="4">
        <v>35619</v>
      </c>
      <c r="E67" s="3" t="s">
        <v>12</v>
      </c>
      <c r="F67" s="3" t="s">
        <v>274</v>
      </c>
      <c r="G67" s="3" t="str">
        <f>"4"</f>
        <v>4</v>
      </c>
      <c r="H67" s="3" t="str">
        <f>"stillabek@mail.ru"</f>
        <v>stillabek@mail.ru</v>
      </c>
      <c r="I67" s="3" t="str">
        <f>"87784652535"</f>
        <v>87784652535</v>
      </c>
      <c r="J67" s="3" t="s">
        <v>13</v>
      </c>
      <c r="K67" s="3" t="s">
        <v>25</v>
      </c>
    </row>
    <row r="68" spans="1:11" x14ac:dyDescent="0.3">
      <c r="A68" s="3" t="s">
        <v>233</v>
      </c>
      <c r="B68" s="3" t="s">
        <v>234</v>
      </c>
      <c r="C68" s="3" t="s">
        <v>235</v>
      </c>
      <c r="D68" s="4">
        <v>32816</v>
      </c>
      <c r="E68" s="3" t="s">
        <v>9</v>
      </c>
      <c r="F68" s="3" t="s">
        <v>302</v>
      </c>
      <c r="G68" s="3" t="str">
        <f>"4"</f>
        <v>4</v>
      </c>
      <c r="H68" s="3" t="str">
        <f>"esennarbek89@gmail.cjm"</f>
        <v>esennarbek89@gmail.cjm</v>
      </c>
      <c r="I68" s="3" t="str">
        <f>"87756848989"</f>
        <v>87756848989</v>
      </c>
      <c r="J68" s="3" t="s">
        <v>37</v>
      </c>
      <c r="K68" s="3"/>
    </row>
    <row r="69" spans="1:11" x14ac:dyDescent="0.3">
      <c r="A69" s="3" t="s">
        <v>236</v>
      </c>
      <c r="B69" s="3" t="s">
        <v>147</v>
      </c>
      <c r="C69" s="3" t="s">
        <v>237</v>
      </c>
      <c r="D69" s="4">
        <v>33165</v>
      </c>
      <c r="E69" s="3" t="s">
        <v>12</v>
      </c>
      <c r="F69" s="3" t="s">
        <v>291</v>
      </c>
      <c r="G69" s="3" t="str">
        <f>"5"</f>
        <v>5</v>
      </c>
      <c r="H69" s="3" t="str">
        <f>"zazirautesova131@gmail.com"</f>
        <v>zazirautesova131@gmail.com</v>
      </c>
      <c r="I69" s="3" t="str">
        <f>"87073768700"</f>
        <v>87073768700</v>
      </c>
      <c r="J69" s="3" t="s">
        <v>11</v>
      </c>
      <c r="K69" s="3" t="s">
        <v>90</v>
      </c>
    </row>
    <row r="70" spans="1:11" x14ac:dyDescent="0.3">
      <c r="A70" s="3" t="s">
        <v>238</v>
      </c>
      <c r="B70" s="3" t="s">
        <v>128</v>
      </c>
      <c r="C70" s="3" t="s">
        <v>239</v>
      </c>
      <c r="D70" s="4">
        <v>30940</v>
      </c>
      <c r="E70" s="3" t="s">
        <v>12</v>
      </c>
      <c r="F70" s="3" t="s">
        <v>19</v>
      </c>
      <c r="G70" s="3" t="str">
        <f>"8"</f>
        <v>8</v>
      </c>
      <c r="H70" s="3" t="str">
        <f>"kozhabaeva-g@mail.ru"</f>
        <v>kozhabaeva-g@mail.ru</v>
      </c>
      <c r="I70" s="3" t="str">
        <f>"87086452460"</f>
        <v>87086452460</v>
      </c>
      <c r="J70" s="3" t="s">
        <v>11</v>
      </c>
      <c r="K70" s="3" t="s">
        <v>20</v>
      </c>
    </row>
    <row r="71" spans="1:11" customFormat="1" ht="14.5" hidden="1" x14ac:dyDescent="0.35">
      <c r="A71" t="s">
        <v>240</v>
      </c>
      <c r="B71" t="s">
        <v>241</v>
      </c>
      <c r="C71" t="s">
        <v>242</v>
      </c>
      <c r="D71" s="1">
        <v>31993</v>
      </c>
      <c r="E71" t="s">
        <v>12</v>
      </c>
      <c r="F71" t="s">
        <v>243</v>
      </c>
      <c r="G71" t="str">
        <f>"2"</f>
        <v>2</v>
      </c>
    </row>
    <row r="72" spans="1:11" customFormat="1" ht="14.5" hidden="1" x14ac:dyDescent="0.35">
      <c r="A72" t="s">
        <v>244</v>
      </c>
      <c r="B72" t="s">
        <v>222</v>
      </c>
      <c r="C72" t="s">
        <v>245</v>
      </c>
      <c r="D72" s="1">
        <v>31199</v>
      </c>
      <c r="E72" t="s">
        <v>12</v>
      </c>
      <c r="F72" t="s">
        <v>243</v>
      </c>
      <c r="G72" t="str">
        <f>"4"</f>
        <v>4</v>
      </c>
    </row>
    <row r="73" spans="1:11" customFormat="1" ht="14.5" hidden="1" x14ac:dyDescent="0.35">
      <c r="A73" t="s">
        <v>246</v>
      </c>
      <c r="B73" t="s">
        <v>247</v>
      </c>
      <c r="C73" t="s">
        <v>248</v>
      </c>
      <c r="D73" s="1">
        <v>26626</v>
      </c>
      <c r="E73" t="s">
        <v>12</v>
      </c>
      <c r="F73" t="s">
        <v>33</v>
      </c>
      <c r="G73" t="str">
        <f>"2"</f>
        <v>2</v>
      </c>
    </row>
    <row r="74" spans="1:11" x14ac:dyDescent="0.3">
      <c r="A74" s="3" t="s">
        <v>249</v>
      </c>
      <c r="B74" s="3" t="s">
        <v>65</v>
      </c>
      <c r="C74" s="3" t="s">
        <v>250</v>
      </c>
      <c r="D74" s="4">
        <v>29513</v>
      </c>
      <c r="E74" s="3" t="s">
        <v>9</v>
      </c>
      <c r="F74" s="3" t="s">
        <v>275</v>
      </c>
      <c r="G74" s="3" t="str">
        <f>"1"</f>
        <v>1</v>
      </c>
      <c r="H74" s="3" t="str">
        <f>"bauyrzanungarbaev6@gmail.com"</f>
        <v>bauyrzanungarbaev6@gmail.com</v>
      </c>
      <c r="I74" s="3" t="str">
        <f>"87026710400"</f>
        <v>87026710400</v>
      </c>
      <c r="J74" s="3" t="s">
        <v>37</v>
      </c>
      <c r="K74" s="3" t="s">
        <v>90</v>
      </c>
    </row>
    <row r="75" spans="1:11" customFormat="1" ht="14.5" hidden="1" x14ac:dyDescent="0.35">
      <c r="A75" t="s">
        <v>251</v>
      </c>
      <c r="B75" t="s">
        <v>252</v>
      </c>
      <c r="C75" t="s">
        <v>253</v>
      </c>
      <c r="D75" s="1">
        <v>29405</v>
      </c>
      <c r="E75" t="s">
        <v>9</v>
      </c>
      <c r="F75" t="s">
        <v>254</v>
      </c>
      <c r="G75" t="str">
        <f>"1"</f>
        <v>1</v>
      </c>
    </row>
    <row r="76" spans="1:11" x14ac:dyDescent="0.3">
      <c r="A76" s="3" t="s">
        <v>255</v>
      </c>
      <c r="B76" s="3" t="s">
        <v>256</v>
      </c>
      <c r="C76" s="3" t="s">
        <v>257</v>
      </c>
      <c r="D76" s="4">
        <v>35518</v>
      </c>
      <c r="E76" s="3" t="s">
        <v>9</v>
      </c>
      <c r="F76" s="3" t="s">
        <v>277</v>
      </c>
      <c r="G76" s="3" t="str">
        <f>"1"</f>
        <v>1</v>
      </c>
      <c r="H76" s="3" t="str">
        <f>"nurken_nur_kz@mail.ru"</f>
        <v>nurken_nur_kz@mail.ru</v>
      </c>
      <c r="I76" s="3" t="str">
        <f>"87786320000"</f>
        <v>87786320000</v>
      </c>
      <c r="J76" s="3" t="s">
        <v>37</v>
      </c>
      <c r="K76" s="3" t="s">
        <v>29</v>
      </c>
    </row>
    <row r="77" spans="1:11" customFormat="1" ht="14.5" hidden="1" x14ac:dyDescent="0.35">
      <c r="A77" t="s">
        <v>258</v>
      </c>
      <c r="B77" t="s">
        <v>259</v>
      </c>
      <c r="C77" t="s">
        <v>260</v>
      </c>
      <c r="D77" s="1">
        <v>28034</v>
      </c>
      <c r="E77" t="s">
        <v>9</v>
      </c>
      <c r="F77" t="s">
        <v>136</v>
      </c>
      <c r="G77" t="str">
        <f t="shared" ref="G77:G79" si="2">"0"</f>
        <v>0</v>
      </c>
    </row>
    <row r="78" spans="1:11" x14ac:dyDescent="0.3">
      <c r="A78" s="3" t="s">
        <v>261</v>
      </c>
      <c r="B78" s="3" t="s">
        <v>262</v>
      </c>
      <c r="C78" s="3" t="s">
        <v>263</v>
      </c>
      <c r="D78" s="4">
        <v>33589</v>
      </c>
      <c r="E78" s="3" t="s">
        <v>9</v>
      </c>
      <c r="F78" s="3" t="s">
        <v>279</v>
      </c>
      <c r="G78" s="3" t="str">
        <f t="shared" si="2"/>
        <v>0</v>
      </c>
      <c r="H78" s="3" t="str">
        <f>"nurpejsormanov916@gmail.com"</f>
        <v>nurpejsormanov916@gmail.com</v>
      </c>
      <c r="I78" s="3" t="str">
        <f>"87011565691"</f>
        <v>87011565691</v>
      </c>
      <c r="J78" s="3" t="s">
        <v>37</v>
      </c>
      <c r="K78" s="3" t="s">
        <v>29</v>
      </c>
    </row>
    <row r="79" spans="1:11" customFormat="1" ht="14.5" hidden="1" x14ac:dyDescent="0.35">
      <c r="A79" t="s">
        <v>264</v>
      </c>
      <c r="B79" t="s">
        <v>265</v>
      </c>
      <c r="C79" t="s">
        <v>266</v>
      </c>
      <c r="D79" s="1">
        <v>25064</v>
      </c>
      <c r="E79" t="s">
        <v>9</v>
      </c>
      <c r="F79" t="s">
        <v>163</v>
      </c>
      <c r="G79" t="str">
        <f t="shared" si="2"/>
        <v>0</v>
      </c>
      <c r="H79" t="str">
        <f>"жо?"</f>
        <v>жо?</v>
      </c>
      <c r="I79" t="str">
        <f>"жо?"</f>
        <v>жо?</v>
      </c>
    </row>
    <row r="80" spans="1:11" customFormat="1" ht="14.5" hidden="1" x14ac:dyDescent="0.35">
      <c r="A80" t="s">
        <v>267</v>
      </c>
      <c r="B80" t="s">
        <v>110</v>
      </c>
      <c r="C80" t="s">
        <v>268</v>
      </c>
      <c r="D80" s="1">
        <v>31350</v>
      </c>
      <c r="E80" t="s">
        <v>12</v>
      </c>
      <c r="F80" t="s">
        <v>33</v>
      </c>
      <c r="G80" t="str">
        <f t="shared" ref="G80:G81" si="3">"0"</f>
        <v>0</v>
      </c>
    </row>
    <row r="81" spans="1:7" customFormat="1" ht="14.5" hidden="1" x14ac:dyDescent="0.35">
      <c r="A81" t="s">
        <v>269</v>
      </c>
      <c r="B81" t="s">
        <v>270</v>
      </c>
      <c r="C81" t="s">
        <v>271</v>
      </c>
      <c r="D81" s="1">
        <v>27904</v>
      </c>
      <c r="E81" t="s">
        <v>12</v>
      </c>
      <c r="F81" t="s">
        <v>243</v>
      </c>
      <c r="G81" t="str">
        <f t="shared" si="3"/>
        <v>0</v>
      </c>
    </row>
  </sheetData>
  <autoFilter ref="A1:Z81" xr:uid="{00000000-0009-0000-0000-000000000000}">
    <filterColumn colId="5">
      <filters>
        <filter val="бастауыш сынып мұғалімі"/>
        <filter val="бастауыш сыныптар бойынша директордың орынбасары"/>
        <filter val="бейіндік білім беру бойынша директордың орынбасары"/>
        <filter val="директор"/>
        <filter val="директордың оқу жұмысы жөніндегі орынбасары"/>
        <filter val="директордың тәрбие ісі жөніндегі орынбасары"/>
        <filter val="әлеуметтік педагог"/>
        <filter val="лаборант"/>
        <filter val="мектепалды даярлық тобының/сыныбының педагогі"/>
        <filter val="оқытушы/ мұғалім"/>
        <filter val="педагог-кәсіби бағдар беруші"/>
        <filter val="педагог-психолог"/>
        <filter val="тәлімгер"/>
        <filter val="ұйымдастырушы педагог"/>
      </filters>
    </filterColumn>
  </autoFilter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Персонал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omar</cp:lastModifiedBy>
  <dcterms:created xsi:type="dcterms:W3CDTF">2025-05-05T09:29:25Z</dcterms:created>
  <dcterms:modified xsi:type="dcterms:W3CDTF">2025-05-08T04:53:13Z</dcterms:modified>
</cp:coreProperties>
</file>